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05" yWindow="32760" windowWidth="15795" windowHeight="12795" tabRatio="776" activeTab="0"/>
  </bookViews>
  <sheets>
    <sheet name="損益 (新)" sheetId="1" r:id="rId1"/>
    <sheet name="貸借 (新)" sheetId="2" r:id="rId2"/>
    <sheet name="概況" sheetId="3" r:id="rId3"/>
    <sheet name="経営指標" sheetId="4" r:id="rId4"/>
    <sheet name="業務01" sheetId="5" r:id="rId5"/>
    <sheet name="業務02 (新)" sheetId="6" r:id="rId6"/>
    <sheet name="起債データ02" sheetId="7" state="hidden" r:id="rId7"/>
  </sheets>
  <definedNames>
    <definedName name="_xlnm.Print_Area" localSheetId="2">'概況'!$A$1:$A$26</definedName>
    <definedName name="_xlnm.Print_Area" localSheetId="4">'業務01'!$A$1:$O$35</definedName>
    <definedName name="_xlnm.Print_Area" localSheetId="5">'業務02 (新)'!$A$1:$G$38</definedName>
    <definedName name="_xlnm.Print_Area" localSheetId="3">'経営指標'!$A$1:$G$48</definedName>
    <definedName name="_xlnm.Print_Area" localSheetId="0">'損益 (新)'!$A$1:$Q$39</definedName>
    <definedName name="_xlnm.Print_Area" localSheetId="1">'貸借 (新)'!$A$1:$T$134</definedName>
  </definedNames>
  <calcPr fullCalcOnLoad="1"/>
</workbook>
</file>

<file path=xl/comments1.xml><?xml version="1.0" encoding="utf-8"?>
<comments xmlns="http://schemas.openxmlformats.org/spreadsheetml/2006/main">
  <authors>
    <author>user</author>
  </authors>
  <commentList>
    <comment ref="A1" authorId="0">
      <text>
        <r>
          <rPr>
            <sz val="9"/>
            <rFont val="ＭＳ Ｐゴシック"/>
            <family val="3"/>
          </rPr>
          <t>決算損益計算書（縦）
転記</t>
        </r>
      </text>
    </comment>
  </commentList>
</comments>
</file>

<file path=xl/comments2.xml><?xml version="1.0" encoding="utf-8"?>
<comments xmlns="http://schemas.openxmlformats.org/spreadsheetml/2006/main">
  <authors>
    <author>user</author>
  </authors>
  <commentList>
    <comment ref="A1" authorId="0">
      <text>
        <r>
          <rPr>
            <sz val="9"/>
            <rFont val="ＭＳ Ｐゴシック"/>
            <family val="3"/>
          </rPr>
          <t>決算貸借対照表（縦）
転記</t>
        </r>
      </text>
    </comment>
  </commentList>
</comments>
</file>

<file path=xl/comments3.xml><?xml version="1.0" encoding="utf-8"?>
<comments xmlns="http://schemas.openxmlformats.org/spreadsheetml/2006/main">
  <authors>
    <author>user</author>
  </authors>
  <commentList>
    <comment ref="A17" authorId="0">
      <text>
        <r>
          <rPr>
            <sz val="9"/>
            <rFont val="ＭＳ Ｐゴシック"/>
            <family val="3"/>
          </rPr>
          <t>損益計算書
事業収益&gt;&gt;営業収益＋営業外収益＋特別利益
事業費用&gt;&gt;営業費用＋営業外費用＋特別損失</t>
        </r>
      </text>
    </comment>
    <comment ref="A18" authorId="0">
      <text>
        <r>
          <rPr>
            <sz val="9"/>
            <rFont val="ＭＳ Ｐゴシック"/>
            <family val="3"/>
          </rPr>
          <t>当年度未処分利益剰余金&gt;&gt;事業収益－事業費用</t>
        </r>
      </text>
    </comment>
    <comment ref="A19" authorId="0">
      <text>
        <r>
          <rPr>
            <sz val="9"/>
            <rFont val="ＭＳ Ｐゴシック"/>
            <family val="3"/>
          </rPr>
          <t>予算執行状況表2
資本的収入≫累計
資本的支出≫累計</t>
        </r>
      </text>
    </comment>
    <comment ref="A20" authorId="0">
      <text>
        <r>
          <rPr>
            <sz val="9"/>
            <rFont val="ＭＳ Ｐゴシック"/>
            <family val="3"/>
          </rPr>
          <t>差額&gt;&gt;収入総額－支出総額</t>
        </r>
      </text>
    </comment>
    <comment ref="A8" authorId="0">
      <text>
        <r>
          <rPr>
            <sz val="9"/>
            <rFont val="ＭＳ Ｐゴシック"/>
            <family val="3"/>
          </rPr>
          <t>業務&gt;&gt;業務量&gt;&gt;給水状況</t>
        </r>
      </text>
    </comment>
    <comment ref="A9" authorId="0">
      <text>
        <r>
          <rPr>
            <sz val="9"/>
            <rFont val="ＭＳ Ｐゴシック"/>
            <family val="3"/>
          </rPr>
          <t>業務&gt;&gt;業務量&gt;&gt;配水量及び給水量</t>
        </r>
      </text>
    </comment>
    <comment ref="A10" authorId="0">
      <text>
        <r>
          <rPr>
            <sz val="9"/>
            <rFont val="ＭＳ Ｐゴシック"/>
            <family val="3"/>
          </rPr>
          <t>業務&gt;&gt;業務量&gt;&gt;配水量及び給水量</t>
        </r>
      </text>
    </comment>
  </commentList>
</comments>
</file>

<file path=xl/comments5.xml><?xml version="1.0" encoding="utf-8"?>
<comments xmlns="http://schemas.openxmlformats.org/spreadsheetml/2006/main">
  <authors>
    <author>user</author>
  </authors>
  <commentList>
    <comment ref="K26" authorId="0">
      <text>
        <r>
          <rPr>
            <sz val="9"/>
            <rFont val="ＭＳ Ｐゴシック"/>
            <family val="3"/>
          </rPr>
          <t>所管事務概要</t>
        </r>
      </text>
    </comment>
    <comment ref="K12" authorId="0">
      <text>
        <r>
          <rPr>
            <sz val="9"/>
            <rFont val="ＭＳ Ｐゴシック"/>
            <family val="3"/>
          </rPr>
          <t>ParkWaterX料金管理システム
水道施設件数一覧表（用途/口径別）
統計資料作成&gt;&gt;施設件数一覧
作表対象&gt;&gt;水道
上水簡水区分&gt;&gt;上水道
上水簡水区域&gt;&gt;全件
大分類&gt;&gt;用途別
小分類&gt;&gt;口径別
用途区分&gt;&gt;全件
口径&gt;&gt;全件</t>
        </r>
      </text>
    </comment>
    <comment ref="K14" authorId="0">
      <text>
        <r>
          <rPr>
            <sz val="9"/>
            <rFont val="ＭＳ Ｐゴシック"/>
            <family val="3"/>
          </rPr>
          <t>一般（使用、休止及び停止）＋一般（愛宕県住）（使用、休止及び停止）</t>
        </r>
      </text>
    </comment>
    <comment ref="K7" authorId="0">
      <text>
        <r>
          <rPr>
            <sz val="9"/>
            <rFont val="ＭＳ Ｐゴシック"/>
            <family val="3"/>
          </rPr>
          <t xml:space="preserve">津島市公式ホームページ
津島市の人口&gt;&gt;過去の履歴&gt;&gt;4月1日人口
</t>
        </r>
      </text>
    </comment>
    <comment ref="K8" authorId="0">
      <text>
        <r>
          <rPr>
            <sz val="9"/>
            <rFont val="ＭＳ Ｐゴシック"/>
            <family val="3"/>
          </rPr>
          <t>給水戸数内訳&gt;&gt;合計</t>
        </r>
      </text>
    </comment>
    <comment ref="L26" authorId="0">
      <text>
        <r>
          <rPr>
            <sz val="9"/>
            <rFont val="ＭＳ Ｐゴシック"/>
            <family val="3"/>
          </rPr>
          <t>所管事務概要</t>
        </r>
      </text>
    </comment>
    <comment ref="L7" authorId="0">
      <text>
        <r>
          <rPr>
            <sz val="9"/>
            <rFont val="ＭＳ Ｐゴシック"/>
            <family val="3"/>
          </rPr>
          <t xml:space="preserve">津島市公式ホームページ
津島市の人口&gt;&gt;過去の履歴&gt;&gt;4月1日人口
</t>
        </r>
      </text>
    </comment>
    <comment ref="L8" authorId="0">
      <text>
        <r>
          <rPr>
            <sz val="9"/>
            <rFont val="ＭＳ Ｐゴシック"/>
            <family val="3"/>
          </rPr>
          <t>給水戸数内訳&gt;&gt;合計</t>
        </r>
      </text>
    </comment>
    <comment ref="L14" authorId="0">
      <text>
        <r>
          <rPr>
            <sz val="9"/>
            <rFont val="ＭＳ Ｐゴシック"/>
            <family val="3"/>
          </rPr>
          <t>一般（使用、休止及び停止）＋一般（愛宕県住）（使用、休止及び停止）</t>
        </r>
      </text>
    </comment>
    <comment ref="L12" authorId="0">
      <text>
        <r>
          <rPr>
            <sz val="9"/>
            <rFont val="ＭＳ Ｐゴシック"/>
            <family val="3"/>
          </rPr>
          <t>ParkWaterX料金管理システム
水道施設件数一覧表（用途/口径別）
統計資料作成&gt;&gt;施設件数一覧
作表対象&gt;&gt;水道
上水簡水区分&gt;&gt;上水道
上水簡水区域&gt;&gt;全件
大分類&gt;&gt;用途別
小分類&gt;&gt;口径別
用途区分&gt;&gt;全件
口径&gt;&gt;全件</t>
        </r>
      </text>
    </comment>
  </commentList>
</comments>
</file>

<file path=xl/comments6.xml><?xml version="1.0" encoding="utf-8"?>
<comments xmlns="http://schemas.openxmlformats.org/spreadsheetml/2006/main">
  <authors>
    <author>user</author>
  </authors>
  <commentList>
    <comment ref="D5" authorId="0">
      <text>
        <r>
          <rPr>
            <sz val="9"/>
            <rFont val="ＭＳ Ｐゴシック"/>
            <family val="3"/>
          </rPr>
          <t>所管事務概要</t>
        </r>
      </text>
    </comment>
    <comment ref="E5" authorId="0">
      <text>
        <r>
          <rPr>
            <sz val="9"/>
            <rFont val="ＭＳ Ｐゴシック"/>
            <family val="3"/>
          </rPr>
          <t>所管事務概要</t>
        </r>
      </text>
    </comment>
    <comment ref="D22" authorId="0">
      <text>
        <r>
          <rPr>
            <sz val="9"/>
            <rFont val="ＭＳ Ｐゴシック"/>
            <family val="3"/>
          </rPr>
          <t>所管事務概要</t>
        </r>
      </text>
    </comment>
    <comment ref="E22" authorId="0">
      <text>
        <r>
          <rPr>
            <sz val="9"/>
            <rFont val="ＭＳ Ｐゴシック"/>
            <family val="3"/>
          </rPr>
          <t>所管事務概要</t>
        </r>
      </text>
    </comment>
  </commentList>
</comments>
</file>

<file path=xl/sharedStrings.xml><?xml version="1.0" encoding="utf-8"?>
<sst xmlns="http://schemas.openxmlformats.org/spreadsheetml/2006/main" count="433" uniqueCount="288">
  <si>
    <t>区分</t>
  </si>
  <si>
    <t>営業収益</t>
  </si>
  <si>
    <t>営業外収益</t>
  </si>
  <si>
    <t>特別利益</t>
  </si>
  <si>
    <t>営業費用</t>
  </si>
  <si>
    <t>営業外費用</t>
  </si>
  <si>
    <t>特別損失</t>
  </si>
  <si>
    <t>企業債</t>
  </si>
  <si>
    <t>工事負担金</t>
  </si>
  <si>
    <t>分担金</t>
  </si>
  <si>
    <t>国庫補助金</t>
  </si>
  <si>
    <t>（単位　円）</t>
  </si>
  <si>
    <t>(2）</t>
  </si>
  <si>
    <t>給水収益</t>
  </si>
  <si>
    <t>その他の営業収益</t>
  </si>
  <si>
    <t>(3）</t>
  </si>
  <si>
    <t>(4）</t>
  </si>
  <si>
    <t>(5）</t>
  </si>
  <si>
    <t>(6）</t>
  </si>
  <si>
    <t>(7）</t>
  </si>
  <si>
    <t>原水及び浄水費</t>
  </si>
  <si>
    <t>配水及び給水費</t>
  </si>
  <si>
    <t>業務費</t>
  </si>
  <si>
    <t>総係費</t>
  </si>
  <si>
    <t>減価償却費</t>
  </si>
  <si>
    <t>資産減耗費</t>
  </si>
  <si>
    <t>その他営業費用</t>
  </si>
  <si>
    <t>雑支出</t>
  </si>
  <si>
    <t>受取利息及び配当金</t>
  </si>
  <si>
    <t>雑収益</t>
  </si>
  <si>
    <t>経常利益</t>
  </si>
  <si>
    <t>過年度損益修正益</t>
  </si>
  <si>
    <t>過年度損益修正損</t>
  </si>
  <si>
    <t>当年度純利益</t>
  </si>
  <si>
    <t>前年度繰越利益剰余金</t>
  </si>
  <si>
    <t>減債積立金</t>
  </si>
  <si>
    <t>建設改良積立金</t>
  </si>
  <si>
    <t>受贈財産評価額</t>
  </si>
  <si>
    <t>補助金</t>
  </si>
  <si>
    <t>固定資産</t>
  </si>
  <si>
    <t>有形固定資産</t>
  </si>
  <si>
    <t>土地</t>
  </si>
  <si>
    <t>建物</t>
  </si>
  <si>
    <t>減価償却累計額</t>
  </si>
  <si>
    <t>構築物</t>
  </si>
  <si>
    <t>機械及び装置</t>
  </si>
  <si>
    <t>車両及び運搬具</t>
  </si>
  <si>
    <t>工具器具及び備品</t>
  </si>
  <si>
    <t>建設仮勘定</t>
  </si>
  <si>
    <t>有形固定資産合計</t>
  </si>
  <si>
    <t>無形固定資産</t>
  </si>
  <si>
    <t>電話加入権</t>
  </si>
  <si>
    <t>無形固定資産合計</t>
  </si>
  <si>
    <t>投資有価証券</t>
  </si>
  <si>
    <t>投資合計</t>
  </si>
  <si>
    <t>固定資産合計</t>
  </si>
  <si>
    <t>流動資産</t>
  </si>
  <si>
    <t>現金預金</t>
  </si>
  <si>
    <t>未収金</t>
  </si>
  <si>
    <t>貯蔵品</t>
  </si>
  <si>
    <t>その他流動資産</t>
  </si>
  <si>
    <t>流動資産合計</t>
  </si>
  <si>
    <t>資産合計</t>
  </si>
  <si>
    <t>固定負債</t>
  </si>
  <si>
    <t>引当金</t>
  </si>
  <si>
    <t>修繕引当金</t>
  </si>
  <si>
    <t>固定負債合計</t>
  </si>
  <si>
    <t>流動負債</t>
  </si>
  <si>
    <t>一時借入金</t>
  </si>
  <si>
    <t>前受金</t>
  </si>
  <si>
    <t>その他流動負債</t>
  </si>
  <si>
    <t>流動負債合計</t>
  </si>
  <si>
    <t>資本金</t>
  </si>
  <si>
    <t>剰余金</t>
  </si>
  <si>
    <t>資本剰余金</t>
  </si>
  <si>
    <t>資本剰余金合計</t>
  </si>
  <si>
    <t>利益剰余金</t>
  </si>
  <si>
    <t>利益剰余金合計</t>
  </si>
  <si>
    <t>剰余金合計</t>
  </si>
  <si>
    <t>資本合計</t>
  </si>
  <si>
    <t>負債資本合計</t>
  </si>
  <si>
    <t>(1）</t>
  </si>
  <si>
    <t>給水戸数</t>
  </si>
  <si>
    <t>単位</t>
  </si>
  <si>
    <t>給水人口</t>
  </si>
  <si>
    <t>人</t>
  </si>
  <si>
    <t>戸</t>
  </si>
  <si>
    <t>年間配水量</t>
  </si>
  <si>
    <t>１日最大配水量</t>
  </si>
  <si>
    <t>１日平均配水量</t>
  </si>
  <si>
    <t>１日１人平均配水量</t>
  </si>
  <si>
    <t>年間給水量</t>
  </si>
  <si>
    <t>１日平均給水量</t>
  </si>
  <si>
    <t>有収率</t>
  </si>
  <si>
    <t>受取利息及び配当金</t>
  </si>
  <si>
    <t>合　　　　　　　　計</t>
  </si>
  <si>
    <t>支払利息及び企業債取扱諸費</t>
  </si>
  <si>
    <t>過年度損益修正損</t>
  </si>
  <si>
    <t>他会計補助金</t>
  </si>
  <si>
    <t>消費税還付金</t>
  </si>
  <si>
    <t>建設仮勘定</t>
  </si>
  <si>
    <t>１</t>
  </si>
  <si>
    <t>イ</t>
  </si>
  <si>
    <t>ロ</t>
  </si>
  <si>
    <t>ハ</t>
  </si>
  <si>
    <t>ニ</t>
  </si>
  <si>
    <t>ホ</t>
  </si>
  <si>
    <t>へ</t>
  </si>
  <si>
    <t>ト</t>
  </si>
  <si>
    <t>(2）</t>
  </si>
  <si>
    <t>(3）</t>
  </si>
  <si>
    <t>％</t>
  </si>
  <si>
    <t>１日１人平均給水量</t>
  </si>
  <si>
    <t>２</t>
  </si>
  <si>
    <t>４</t>
  </si>
  <si>
    <t>５</t>
  </si>
  <si>
    <t>６</t>
  </si>
  <si>
    <t>３</t>
  </si>
  <si>
    <t>㎥</t>
  </si>
  <si>
    <t>ℓ</t>
  </si>
  <si>
    <t>区分</t>
  </si>
  <si>
    <t xml:space="preserve"> (1)　業務量</t>
  </si>
  <si>
    <t>　　ウ　配水量及び給水量</t>
  </si>
  <si>
    <t>営業外収益</t>
  </si>
  <si>
    <t>特別利益</t>
  </si>
  <si>
    <t>営業外費用</t>
  </si>
  <si>
    <t>特別損失</t>
  </si>
  <si>
    <t xml:space="preserve"> (2)　事業収入に関する事項</t>
  </si>
  <si>
    <t>対比(％)</t>
  </si>
  <si>
    <t>営業収益</t>
  </si>
  <si>
    <t xml:space="preserve"> (3)　事業費用に関する事項</t>
  </si>
  <si>
    <t>営業費用</t>
  </si>
  <si>
    <t>支払利息及び企業債取扱諸費</t>
  </si>
  <si>
    <t>資　産　の　部</t>
  </si>
  <si>
    <t>負　債　の　部</t>
  </si>
  <si>
    <t>資　本　の　部</t>
  </si>
  <si>
    <t>合計</t>
  </si>
  <si>
    <t>比較</t>
  </si>
  <si>
    <t>増減</t>
  </si>
  <si>
    <t>25 mm</t>
  </si>
  <si>
    <t>40 mm</t>
  </si>
  <si>
    <t>20 mm</t>
  </si>
  <si>
    <t>13 mm</t>
  </si>
  <si>
    <t>50 mm</t>
  </si>
  <si>
    <t>75 mm</t>
  </si>
  <si>
    <t>100 mm</t>
  </si>
  <si>
    <t>湯屋用</t>
  </si>
  <si>
    <t>集合用</t>
  </si>
  <si>
    <t>区　　　　　分</t>
  </si>
  <si>
    <t>比　　　　　較</t>
  </si>
  <si>
    <t>事　　　　　項</t>
  </si>
  <si>
    <t>区　　分</t>
  </si>
  <si>
    <t>対比(％)</t>
  </si>
  <si>
    <t>（単位　戸）</t>
  </si>
  <si>
    <t>備　考</t>
  </si>
  <si>
    <t>旧資金運用部資金（年金資金以外）</t>
  </si>
  <si>
    <t>旧地方公営企業金融公庫資金</t>
  </si>
  <si>
    <t>名称</t>
  </si>
  <si>
    <t>読替え</t>
  </si>
  <si>
    <t>財政融資資金</t>
  </si>
  <si>
    <t>地方公共団体金融機構</t>
  </si>
  <si>
    <t>CODE</t>
  </si>
  <si>
    <r>
      <t>(</t>
    </r>
    <r>
      <rPr>
        <sz val="11"/>
        <rFont val="ＭＳ 明朝"/>
        <family val="1"/>
      </rPr>
      <t>3</t>
    </r>
    <r>
      <rPr>
        <sz val="11"/>
        <rFont val="ＭＳ 明朝"/>
        <family val="1"/>
      </rPr>
      <t>）</t>
    </r>
  </si>
  <si>
    <t>　　ア　給水状況</t>
  </si>
  <si>
    <t>　　イ　給水戸数内訳</t>
  </si>
  <si>
    <t>用途・口径別</t>
  </si>
  <si>
    <t>一　般　用</t>
  </si>
  <si>
    <t>　　　</t>
  </si>
  <si>
    <r>
      <t>(</t>
    </r>
    <r>
      <rPr>
        <sz val="11"/>
        <rFont val="ＭＳ 明朝"/>
        <family val="1"/>
      </rPr>
      <t>5</t>
    </r>
    <r>
      <rPr>
        <sz val="11"/>
        <rFont val="ＭＳ 明朝"/>
        <family val="1"/>
      </rPr>
      <t>）</t>
    </r>
  </si>
  <si>
    <r>
      <t>(</t>
    </r>
    <r>
      <rPr>
        <sz val="11"/>
        <rFont val="ＭＳ 明朝"/>
        <family val="1"/>
      </rPr>
      <t>4</t>
    </r>
    <r>
      <rPr>
        <sz val="11"/>
        <rFont val="ＭＳ 明朝"/>
        <family val="1"/>
      </rPr>
      <t>）</t>
    </r>
  </si>
  <si>
    <t>退職給付引当金</t>
  </si>
  <si>
    <t>無形リース資産</t>
  </si>
  <si>
    <t>有形リース資産</t>
  </si>
  <si>
    <t>貸倒引当金</t>
  </si>
  <si>
    <t>企業債合計</t>
  </si>
  <si>
    <r>
      <t>(</t>
    </r>
    <r>
      <rPr>
        <sz val="11"/>
        <rFont val="ＭＳ 明朝"/>
        <family val="1"/>
      </rPr>
      <t>2</t>
    </r>
    <r>
      <rPr>
        <sz val="11"/>
        <rFont val="ＭＳ 明朝"/>
        <family val="1"/>
      </rPr>
      <t>）</t>
    </r>
  </si>
  <si>
    <t>借入金</t>
  </si>
  <si>
    <t>その他企業債</t>
  </si>
  <si>
    <t>その他長期借入金</t>
  </si>
  <si>
    <t>借入金合計</t>
  </si>
  <si>
    <r>
      <t>(</t>
    </r>
    <r>
      <rPr>
        <sz val="11"/>
        <rFont val="ＭＳ 明朝"/>
        <family val="1"/>
      </rPr>
      <t>3</t>
    </r>
    <r>
      <rPr>
        <sz val="11"/>
        <rFont val="ＭＳ 明朝"/>
        <family val="1"/>
      </rPr>
      <t>）</t>
    </r>
  </si>
  <si>
    <t>リース債務</t>
  </si>
  <si>
    <t>特別修繕引当金</t>
  </si>
  <si>
    <t>引当金合計</t>
  </si>
  <si>
    <t>その他固定負債</t>
  </si>
  <si>
    <r>
      <t>(3</t>
    </r>
    <r>
      <rPr>
        <sz val="11"/>
        <rFont val="ＭＳ 明朝"/>
        <family val="1"/>
      </rPr>
      <t>）</t>
    </r>
  </si>
  <si>
    <r>
      <t>(4</t>
    </r>
    <r>
      <rPr>
        <sz val="11"/>
        <rFont val="ＭＳ 明朝"/>
        <family val="1"/>
      </rPr>
      <t>）</t>
    </r>
  </si>
  <si>
    <r>
      <t>(6）</t>
    </r>
  </si>
  <si>
    <t>未払金</t>
  </si>
  <si>
    <t>賞与引当金</t>
  </si>
  <si>
    <t>繰延収益</t>
  </si>
  <si>
    <t>長期前受金</t>
  </si>
  <si>
    <t>二</t>
  </si>
  <si>
    <t>県補助金</t>
  </si>
  <si>
    <t>長期前受金合計</t>
  </si>
  <si>
    <r>
      <t>(2</t>
    </r>
    <r>
      <rPr>
        <sz val="11"/>
        <rFont val="ＭＳ 明朝"/>
        <family val="1"/>
      </rPr>
      <t>）</t>
    </r>
  </si>
  <si>
    <t>収益化累計額</t>
  </si>
  <si>
    <t>長期前受金</t>
  </si>
  <si>
    <t>収益化累計額合計</t>
  </si>
  <si>
    <t>繰延収益合計</t>
  </si>
  <si>
    <t>負債合計</t>
  </si>
  <si>
    <t>７</t>
  </si>
  <si>
    <t>建設改良に要</t>
  </si>
  <si>
    <t>する企業債</t>
  </si>
  <si>
    <t>する長期借入金</t>
  </si>
  <si>
    <t>長期前受金戻入</t>
  </si>
  <si>
    <t>その他特別損失</t>
  </si>
  <si>
    <t>その他の未処分利益　　　剰余金変動額</t>
  </si>
  <si>
    <r>
      <t>(2</t>
    </r>
    <r>
      <rPr>
        <sz val="11"/>
        <rFont val="ＭＳ 明朝"/>
        <family val="1"/>
      </rPr>
      <t>）</t>
    </r>
  </si>
  <si>
    <t>長期前受金戻入</t>
  </si>
  <si>
    <t>当年度未処分利益</t>
  </si>
  <si>
    <t>利益積立金</t>
  </si>
  <si>
    <t>固有資本金</t>
  </si>
  <si>
    <t>資本金合計</t>
  </si>
  <si>
    <t>(4）</t>
  </si>
  <si>
    <r>
      <t>(5）</t>
    </r>
  </si>
  <si>
    <t>前払金</t>
  </si>
  <si>
    <t>投資その他の資産</t>
  </si>
  <si>
    <t>　　 本市の上水道事業は、昭和31年10月に給水を開始して以来、市民生活や経済活動を支えるラ</t>
  </si>
  <si>
    <t xml:space="preserve">   イフラインとして、水道施設の建設改良及び維持管理を適正に実施するとともに、経営の合理</t>
  </si>
  <si>
    <t xml:space="preserve">   化を図りつつ、健全な経営に努めてきました。</t>
  </si>
  <si>
    <t>　   水道施設の維持管理として、又吉配水場及び神守配水場の施設の修繕を計画的に行うととも</t>
  </si>
  <si>
    <t xml:space="preserve">   に、水質管理として、水質の実態を把握するために水質監視点検・放水等業務を実施しました。</t>
  </si>
  <si>
    <t>　   今後の事業経営に当たっては、人口減等による給水収益の減少の中、長期にわたり多額な予</t>
  </si>
  <si>
    <t xml:space="preserve">   算を必要とする重要給水施設への管路耐震化事業、施設更新･耐震化事業の実施を進めており、</t>
  </si>
  <si>
    <t xml:space="preserve">   より一層効率的な水道事業運営及び財源確保を図り、安定した経営基盤の確保に努めるととも</t>
  </si>
  <si>
    <t>幅</t>
  </si>
  <si>
    <t>29決算</t>
  </si>
  <si>
    <t>30決算</t>
  </si>
  <si>
    <t>１日１人平均給水量</t>
  </si>
  <si>
    <t>１日平均配水量</t>
  </si>
  <si>
    <t xml:space="preserve">   に、津島市水道事業経営戦略に基づき、進捗管理を行ってまいります。</t>
  </si>
  <si>
    <t>１日平均給水量</t>
  </si>
  <si>
    <t>当年度未処分利益    剰余金</t>
  </si>
  <si>
    <t xml:space="preserve">   消費税資本的収支調整額、当年度分損益勘定留保資金及び減債積立金で補塡しました。</t>
  </si>
  <si>
    <t>令和３年度末</t>
  </si>
  <si>
    <t>令和３年度</t>
  </si>
  <si>
    <r>
      <t>(1</t>
    </r>
    <r>
      <rPr>
        <sz val="11"/>
        <rFont val="ＭＳ 明朝"/>
        <family val="1"/>
      </rPr>
      <t>）</t>
    </r>
  </si>
  <si>
    <t>組入資本金</t>
  </si>
  <si>
    <t>繰入資本金</t>
  </si>
  <si>
    <r>
      <t>　   令和３年度の業務の実績としては、給水戸数が27,146戸となり、前年度より</t>
    </r>
    <r>
      <rPr>
        <sz val="11"/>
        <rFont val="ＭＳ 明朝"/>
        <family val="1"/>
      </rPr>
      <t>171戸増加しまし</t>
    </r>
  </si>
  <si>
    <t>料金回収率</t>
  </si>
  <si>
    <t>有形固定資産減価償却率</t>
  </si>
  <si>
    <r>
      <t xml:space="preserve">   た。また、年間給水量（有収水量）が前年度実績に対し</t>
    </r>
    <r>
      <rPr>
        <sz val="11"/>
        <rFont val="ＭＳ 明朝"/>
        <family val="1"/>
      </rPr>
      <t>94,369㎥減少して6,645,330㎥となり</t>
    </r>
    <r>
      <rPr>
        <sz val="11"/>
        <rFont val="ＭＳ 明朝"/>
        <family val="1"/>
      </rPr>
      <t>ま</t>
    </r>
  </si>
  <si>
    <r>
      <t xml:space="preserve">   した。有収率は前年度から0.5％増加し</t>
    </r>
    <r>
      <rPr>
        <sz val="11"/>
        <rFont val="ＭＳ 明朝"/>
        <family val="1"/>
      </rPr>
      <t>86.3％となりました。</t>
    </r>
  </si>
  <si>
    <t>　   建設改良事業としては、配水場施設更新事業により又吉配水場の配水池流入管改良工事（そ</t>
  </si>
  <si>
    <t>営業損失</t>
  </si>
  <si>
    <t>　   資本的収支においては、消費税及び地方消費税を含んだ額で、収入総額441,248,000円、支出</t>
  </si>
  <si>
    <r>
      <t xml:space="preserve">   総額</t>
    </r>
    <r>
      <rPr>
        <sz val="11"/>
        <rFont val="ＭＳ 明朝"/>
        <family val="1"/>
      </rPr>
      <t>721,569,296円となり、差引280,321,296円の財源不足額について、当年度分消費税及び地方</t>
    </r>
  </si>
  <si>
    <r>
      <t>　   収益的収支においては、事業収益1,225,886,718円、事業費用</t>
    </r>
    <r>
      <rPr>
        <sz val="11"/>
        <rFont val="ＭＳ 明朝"/>
        <family val="1"/>
      </rPr>
      <t>1,157,413,402円となり、</t>
    </r>
  </si>
  <si>
    <r>
      <t xml:space="preserve">   </t>
    </r>
    <r>
      <rPr>
        <sz val="11"/>
        <rFont val="ＭＳ 明朝"/>
        <family val="1"/>
      </rPr>
      <t>68,473,316円の純利益を計上し、当年度未処分利益剰余金は、73,717,982円となりました。</t>
    </r>
  </si>
  <si>
    <t xml:space="preserve">   事を実施しました。</t>
  </si>
  <si>
    <t xml:space="preserve">   の１）等を実施しました。水道施設耐震化（管路）事業については、重要給水施設配水管改良工</t>
  </si>
  <si>
    <t>経営指標の推移</t>
  </si>
  <si>
    <t>経常収支比率</t>
  </si>
  <si>
    <t>管路経年化率</t>
  </si>
  <si>
    <t>管路更新率</t>
  </si>
  <si>
    <t>令和２年度</t>
  </si>
  <si>
    <t>O.K</t>
  </si>
  <si>
    <t>　　 令和３年度決算における経営成績について、経営の健全性を示す経常収支比率は、給水</t>
  </si>
  <si>
    <t>　　 一方、償却対象資産の減価償却の状況を示す有形固定資産減価償却率は前年度比1.1ポ</t>
  </si>
  <si>
    <t>　 イント増の49.3％、法定耐用年数を経過した管路延長の割合を示す管路経年化率は前年度</t>
  </si>
  <si>
    <t xml:space="preserve">   比0.8ポイント増の38.1％と施設の老朽化が進んでいるのに対して、当該年度に更新した</t>
  </si>
  <si>
    <t>　 人口減少等に伴う給水収益の減少及び管路更新等に伴う減価償却費や修繕費の増加等によ</t>
  </si>
  <si>
    <t xml:space="preserve">   る費用の増加により前年度比2.7ポイント減の105.9％となりましたが、健全経営の水準と</t>
  </si>
  <si>
    <t>　 される100％を上回っています。また、料金水準の妥当性を示す料金回収率は、前年度比</t>
  </si>
  <si>
    <t xml:space="preserve">    2.9ポイント減の105.2％となりましたが、事業に必要な費用を給水収益で賄えている状</t>
  </si>
  <si>
    <t xml:space="preserve">   況とされる100％を上回っています。</t>
  </si>
  <si>
    <t xml:space="preserve">   管路延長の割合を示す管路更新率は前年度比0.4ポイント減の0.4％に留まっています。こ</t>
  </si>
  <si>
    <t>注意</t>
  </si>
  <si>
    <t>　 れは、大口径の基幹管路の更新に加えて配水場の更新事業を同時に実施しているためであ</t>
  </si>
  <si>
    <t xml:space="preserve">   り、将来の更新需要に備え、現在の経営状況を維持しつつ引き続き計画的な管路更新等を</t>
  </si>
  <si>
    <t xml:space="preserve">   行ってまいります。</t>
  </si>
  <si>
    <r>
      <t>【経常収支比率】
　給水収益や一般会計繰入金等の収益で、維持管理費や支払利息等の費用をどの程度賄えているかを
　表す指標
　算出式＝（経常収益）／（経常費用)×100
【料金回収率】
　給水に係る費用が、どの程度給水収益で賄えているかを表す指標
　算出式＝（給水収益）／（費用合計－長期前受金戻入）×100
【有形固定資産減価償却率】
　有形固定資産のうち償却対象資産の減価償却がどの程度進んでいるかを表す指標       
  算出式＝</t>
    </r>
    <r>
      <rPr>
        <sz val="9.5"/>
        <color indexed="8"/>
        <rFont val="ＭＳ 明朝"/>
        <family val="1"/>
      </rPr>
      <t>（有形固定資産減価償却累計額）／ (有形固定資産のうち償却対象資産の帳簿原価）×100
【管路経年化率】
　法定耐用年数を超えた管路延長の割合を表す指標
　算出式＝（法定耐用年数を経過した管路延長）／（管路延長）×100
【管路更新率】
　当該年度に更新した管路延長の割合を表す指標
　算出式＝（当該年度に更新した管路延長）／（管路延長）×100</t>
    </r>
  </si>
  <si>
    <t>令和３年度　津島市上水道事業貸借対照表</t>
  </si>
  <si>
    <t>（令和４年３月31日）</t>
  </si>
  <si>
    <t>令和３年度　津島市上水道事業損益計算書</t>
  </si>
  <si>
    <t>（令和３年４月１日から令和４年３月31日まで）</t>
  </si>
  <si>
    <t>令和２年度末</t>
  </si>
  <si>
    <t>令和２年度</t>
  </si>
  <si>
    <t>平成29年度</t>
  </si>
  <si>
    <t>令和元年度</t>
  </si>
  <si>
    <t>平成30年度</t>
  </si>
  <si>
    <t>○　概　　況</t>
  </si>
  <si>
    <t>業　　　務</t>
  </si>
  <si>
    <t>総括事項</t>
  </si>
  <si>
    <t>経営指標に関する事項</t>
  </si>
  <si>
    <t>令和３年度</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</si>
</sst>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 "/>
    <numFmt numFmtId="180" formatCode="#,##0.0;&quot;△ &quot;#,##0.0"/>
    <numFmt numFmtId="181" formatCode="[$-411]ge\.m\.d;@"/>
    <numFmt numFmtId="182" formatCode="0.00_ "/>
    <numFmt numFmtId="183" formatCode="0_);[Red]\(0\)"/>
    <numFmt numFmtId="184" formatCode="#,##0_ ;[Red]\-#,##0\ "/>
    <numFmt numFmtId="185" formatCode="[$-411]ggge&quot;年&quot;m&quot;月&quot;d&quot;日&quot;;@"/>
    <numFmt numFmtId="186" formatCode="#,##0.000_);[Red]\(#,##0.000\)"/>
    <numFmt numFmtId="187" formatCode="[$-411]gee\.mm\.dd"/>
    <numFmt numFmtId="188" formatCode="#0.000"/>
    <numFmt numFmtId="189" formatCode="#,##0\ ;&quot;△ &quot;#,##0\ "/>
    <numFmt numFmtId="190" formatCode="#,##0.0_);[Red]\(#,##0.0\)"/>
    <numFmt numFmtId="191" formatCode="_ * #,##0.0_ ;_ * \-#,##0.0_ ;_ * &quot;-&quot;?_ ;_ @_ "/>
    <numFmt numFmtId="192" formatCode="#,##0.0\ ;&quot;△ &quot;#,##0.0\ "/>
    <numFmt numFmtId="193" formatCode="[$-411]ge\.mm\.dd;@"/>
    <numFmt numFmtId="194" formatCode="[$-411]gee\.mm\.dd;@"/>
    <numFmt numFmtId="195" formatCode="#,##0;&quot;△&quot;#,##0"/>
    <numFmt numFmtId="196" formatCode="0.0_);[Red]\(0.0\)"/>
    <numFmt numFmtId="197" formatCode="#,###;[Red]&quot;△&quot;#,###"/>
    <numFmt numFmtId="198" formatCode="0.00000_ "/>
    <numFmt numFmtId="199" formatCode="&quot;令&quot;&quot;和&quot;@&quot;年&quot;&quot;度　津島市民&quot;"/>
    <numFmt numFmtId="200" formatCode="#,##0.00000;[Red]\-#,##0.00000"/>
    <numFmt numFmtId="201" formatCode="&quot;令&quot;&quot;和&quot;@&quot;年&quot;&quot;度&quot;"/>
    <numFmt numFmtId="202" formatCode="0.0%"/>
    <numFmt numFmtId="203" formatCode="[$]ggge&quot;年&quot;m&quot;月&quot;d&quot;日&quot;;@"/>
    <numFmt numFmtId="204" formatCode="[$-411]gge&quot;年&quot;m&quot;月&quot;d&quot;日&quot;;@"/>
    <numFmt numFmtId="205" formatCode="[$]gge&quot;年&quot;m&quot;月&quot;d&quot;日&quot;;@"/>
    <numFmt numFmtId="206" formatCode="mmm\-yyyy"/>
  </numFmts>
  <fonts count="44">
    <font>
      <sz val="11"/>
      <name val="ＭＳ 明朝"/>
      <family val="1"/>
    </font>
    <font>
      <sz val="6"/>
      <name val="ＭＳ 明朝"/>
      <family val="1"/>
    </font>
    <font>
      <sz val="16"/>
      <name val="ＭＳ 明朝"/>
      <family val="1"/>
    </font>
    <font>
      <sz val="10"/>
      <name val="ＭＳ 明朝"/>
      <family val="1"/>
    </font>
    <font>
      <sz val="11"/>
      <color indexed="12"/>
      <name val="ＭＳ 明朝"/>
      <family val="1"/>
    </font>
    <font>
      <sz val="11"/>
      <name val="ＭＳ Ｐ明朝"/>
      <family val="1"/>
    </font>
    <font>
      <sz val="9"/>
      <name val="ＭＳ Ｐゴシック"/>
      <family val="3"/>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9.5"/>
      <name val="ＭＳ 明朝"/>
      <family val="1"/>
    </font>
    <font>
      <u val="single"/>
      <sz val="11"/>
      <color indexed="12"/>
      <name val="ＭＳ 明朝"/>
      <family val="1"/>
    </font>
    <font>
      <u val="single"/>
      <sz val="11"/>
      <color indexed="36"/>
      <name val="ＭＳ 明朝"/>
      <family val="1"/>
    </font>
    <font>
      <sz val="10"/>
      <color indexed="8"/>
      <name val="ＭＳ 明朝"/>
      <family val="1"/>
    </font>
    <font>
      <sz val="9"/>
      <color indexed="63"/>
      <name val="ＭＳ 明朝"/>
      <family val="1"/>
    </font>
    <font>
      <sz val="9.5"/>
      <color indexed="8"/>
      <name val="ＭＳ 明朝"/>
      <family val="1"/>
    </font>
    <font>
      <sz val="11"/>
      <color indexed="8"/>
      <name val="ＭＳ 明朝"/>
      <family val="1"/>
    </font>
    <font>
      <sz val="12"/>
      <color indexed="8"/>
      <name val="ＭＳ 明朝"/>
      <family val="1"/>
    </font>
    <font>
      <sz val="7"/>
      <color indexed="8"/>
      <name val="ＭＳ 明朝"/>
      <family val="1"/>
    </font>
    <font>
      <sz val="11"/>
      <color indexed="63"/>
      <name val="ＭＳ 明朝"/>
      <family val="1"/>
    </font>
    <font>
      <sz val="10.5"/>
      <color indexed="63"/>
      <name val="ＭＳ 明朝"/>
      <family val="1"/>
    </font>
    <font>
      <sz val="11"/>
      <color theme="1"/>
      <name val="Calibri"/>
      <family val="3"/>
    </font>
    <font>
      <sz val="11"/>
      <color theme="1"/>
      <name val="ＭＳ 明朝"/>
      <family val="1"/>
    </font>
    <font>
      <sz val="12"/>
      <color theme="1"/>
      <name val="ＭＳ 明朝"/>
      <family val="1"/>
    </font>
    <font>
      <sz val="7"/>
      <color theme="1"/>
      <name val="ＭＳ 明朝"/>
      <family val="1"/>
    </font>
    <font>
      <sz val="9.5"/>
      <color theme="1"/>
      <name val="ＭＳ 明朝"/>
      <family val="1"/>
    </font>
    <font>
      <b/>
      <sz val="8"/>
      <name val="ＭＳ 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38"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6" fillId="0" borderId="0">
      <alignment/>
      <protection/>
    </xf>
    <xf numFmtId="0" fontId="8" fillId="0" borderId="0">
      <alignment/>
      <protection/>
    </xf>
    <xf numFmtId="0" fontId="38" fillId="0" borderId="0">
      <alignment vertical="center"/>
      <protection/>
    </xf>
    <xf numFmtId="0" fontId="29" fillId="0" borderId="0" applyNumberFormat="0" applyFill="0" applyBorder="0" applyAlignment="0" applyProtection="0"/>
    <xf numFmtId="0" fontId="25" fillId="4" borderId="0" applyNumberFormat="0" applyBorder="0" applyAlignment="0" applyProtection="0"/>
  </cellStyleXfs>
  <cellXfs count="18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58" fontId="3" fillId="0" borderId="11" xfId="0" applyNumberFormat="1" applyFont="1" applyBorder="1" applyAlignment="1">
      <alignment vertical="center"/>
    </xf>
    <xf numFmtId="0" fontId="0" fillId="0" borderId="19" xfId="0" applyBorder="1" applyAlignment="1">
      <alignment vertical="center"/>
    </xf>
    <xf numFmtId="0" fontId="0" fillId="0" borderId="0" xfId="0" applyFont="1" applyAlignment="1">
      <alignment vertical="center"/>
    </xf>
    <xf numFmtId="0" fontId="0" fillId="0" borderId="12"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xf>
    <xf numFmtId="49" fontId="0" fillId="0" borderId="0" xfId="0" applyNumberFormat="1" applyFont="1" applyAlignment="1">
      <alignment horizontal="left" vertical="center"/>
    </xf>
    <xf numFmtId="0" fontId="0" fillId="0" borderId="20" xfId="0" applyFont="1" applyBorder="1" applyAlignment="1">
      <alignment horizontal="distributed" vertical="center"/>
    </xf>
    <xf numFmtId="0" fontId="0" fillId="0" borderId="21" xfId="0" applyBorder="1" applyAlignment="1">
      <alignment vertical="center"/>
    </xf>
    <xf numFmtId="0" fontId="0" fillId="0" borderId="21" xfId="0" applyFont="1" applyBorder="1" applyAlignment="1">
      <alignment horizontal="right" vertical="center"/>
    </xf>
    <xf numFmtId="178" fontId="0" fillId="0" borderId="0" xfId="0" applyNumberFormat="1" applyFont="1"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0" fillId="0" borderId="22" xfId="0" applyBorder="1" applyAlignment="1">
      <alignment vertical="center"/>
    </xf>
    <xf numFmtId="0" fontId="0" fillId="0" borderId="18" xfId="0" applyFont="1" applyBorder="1" applyAlignment="1">
      <alignment horizontal="distributed" vertical="center"/>
    </xf>
    <xf numFmtId="0" fontId="0" fillId="0" borderId="20" xfId="0" applyBorder="1" applyAlignment="1">
      <alignment vertical="center"/>
    </xf>
    <xf numFmtId="0" fontId="0" fillId="0" borderId="15" xfId="0" applyBorder="1" applyAlignment="1">
      <alignment vertical="center"/>
    </xf>
    <xf numFmtId="49" fontId="0" fillId="0" borderId="0" xfId="0" applyNumberFormat="1" applyFont="1" applyAlignment="1">
      <alignment horizontal="left"/>
    </xf>
    <xf numFmtId="0" fontId="0" fillId="0" borderId="0" xfId="0" applyFont="1" applyAlignment="1">
      <alignment horizontal="distributed"/>
    </xf>
    <xf numFmtId="0" fontId="0" fillId="0" borderId="13" xfId="0" applyBorder="1" applyAlignment="1">
      <alignment vertical="center"/>
    </xf>
    <xf numFmtId="178" fontId="0" fillId="0" borderId="0" xfId="0" applyNumberFormat="1" applyFont="1" applyAlignment="1">
      <alignment/>
    </xf>
    <xf numFmtId="0" fontId="0" fillId="0" borderId="0" xfId="0" applyAlignment="1">
      <alignment horizontal="right" vertical="center"/>
    </xf>
    <xf numFmtId="0" fontId="0" fillId="0" borderId="0" xfId="0" applyFont="1" applyAlignment="1">
      <alignment/>
    </xf>
    <xf numFmtId="176" fontId="0" fillId="0" borderId="0" xfId="0" applyNumberFormat="1" applyFont="1" applyAlignment="1">
      <alignment/>
    </xf>
    <xf numFmtId="176" fontId="0" fillId="0" borderId="0" xfId="0" applyNumberFormat="1" applyFont="1" applyAlignment="1">
      <alignment vertical="center"/>
    </xf>
    <xf numFmtId="49" fontId="0" fillId="0" borderId="0" xfId="0" applyNumberFormat="1" applyFont="1" applyAlignment="1">
      <alignment/>
    </xf>
    <xf numFmtId="176" fontId="0" fillId="0" borderId="0" xfId="0" applyNumberFormat="1" applyFont="1" applyAlignment="1">
      <alignment vertical="center"/>
    </xf>
    <xf numFmtId="189" fontId="0" fillId="0" borderId="11" xfId="0" applyNumberFormat="1" applyBorder="1" applyAlignment="1">
      <alignment vertical="center"/>
    </xf>
    <xf numFmtId="0" fontId="0" fillId="0" borderId="16" xfId="0" applyBorder="1" applyAlignment="1">
      <alignment/>
    </xf>
    <xf numFmtId="190" fontId="0" fillId="0" borderId="11" xfId="0" applyNumberFormat="1" applyBorder="1" applyAlignment="1">
      <alignment vertical="center"/>
    </xf>
    <xf numFmtId="189" fontId="0" fillId="0" borderId="11" xfId="0" applyNumberFormat="1" applyFont="1" applyBorder="1" applyAlignment="1">
      <alignment vertical="center"/>
    </xf>
    <xf numFmtId="0" fontId="0" fillId="0" borderId="11" xfId="0" applyFont="1" applyBorder="1" applyAlignment="1">
      <alignment horizontal="center" vertical="center" shrinkToFit="1"/>
    </xf>
    <xf numFmtId="191" fontId="0" fillId="0" borderId="11" xfId="0" applyNumberFormat="1" applyFont="1" applyBorder="1" applyAlignment="1">
      <alignment vertical="center"/>
    </xf>
    <xf numFmtId="38" fontId="0" fillId="0" borderId="0" xfId="49" applyFont="1" applyAlignment="1">
      <alignment vertical="center"/>
    </xf>
    <xf numFmtId="178" fontId="0" fillId="0" borderId="16" xfId="0" applyNumberFormat="1" applyFont="1" applyBorder="1" applyAlignment="1">
      <alignment/>
    </xf>
    <xf numFmtId="178" fontId="0" fillId="0" borderId="21" xfId="0" applyNumberFormat="1" applyFont="1" applyBorder="1" applyAlignment="1">
      <alignment/>
    </xf>
    <xf numFmtId="0" fontId="26" fillId="0" borderId="0" xfId="0" applyFont="1" applyAlignment="1">
      <alignment vertical="center"/>
    </xf>
    <xf numFmtId="0" fontId="0" fillId="0" borderId="16" xfId="0" applyBorder="1" applyAlignment="1">
      <alignment horizontal="right" vertical="center"/>
    </xf>
    <xf numFmtId="176" fontId="0" fillId="0" borderId="23" xfId="0" applyNumberFormat="1" applyFont="1" applyBorder="1" applyAlignment="1">
      <alignment vertical="center"/>
    </xf>
    <xf numFmtId="176" fontId="0" fillId="0" borderId="0" xfId="0" applyNumberFormat="1" applyFont="1" applyBorder="1" applyAlignment="1">
      <alignment vertical="center"/>
    </xf>
    <xf numFmtId="0" fontId="0" fillId="0" borderId="0" xfId="0" applyFont="1" applyAlignment="1">
      <alignment/>
    </xf>
    <xf numFmtId="178" fontId="0" fillId="0" borderId="0" xfId="0" applyNumberFormat="1" applyFont="1" applyAlignment="1">
      <alignment/>
    </xf>
    <xf numFmtId="178" fontId="0" fillId="0" borderId="21" xfId="0" applyNumberFormat="1" applyFont="1" applyBorder="1" applyAlignment="1">
      <alignment/>
    </xf>
    <xf numFmtId="178" fontId="0" fillId="0" borderId="0" xfId="0" applyNumberFormat="1" applyFont="1" applyBorder="1" applyAlignment="1">
      <alignment/>
    </xf>
    <xf numFmtId="178" fontId="0" fillId="0" borderId="24" xfId="0" applyNumberFormat="1" applyFont="1" applyBorder="1" applyAlignment="1">
      <alignment/>
    </xf>
    <xf numFmtId="176" fontId="0" fillId="0" borderId="0" xfId="0" applyNumberFormat="1" applyFont="1" applyAlignment="1">
      <alignment/>
    </xf>
    <xf numFmtId="178" fontId="0" fillId="0" borderId="25" xfId="0" applyNumberFormat="1" applyFont="1" applyBorder="1" applyAlignment="1">
      <alignment/>
    </xf>
    <xf numFmtId="178" fontId="0" fillId="0" borderId="0" xfId="0" applyNumberFormat="1" applyFont="1" applyAlignment="1">
      <alignment vertical="center"/>
    </xf>
    <xf numFmtId="192" fontId="0" fillId="0" borderId="11" xfId="0" applyNumberFormat="1" applyBorder="1" applyAlignment="1">
      <alignment vertical="center"/>
    </xf>
    <xf numFmtId="0" fontId="0" fillId="0" borderId="17" xfId="0" applyBorder="1" applyAlignment="1">
      <alignment horizontal="distributed" vertical="center" indent="1" shrinkToFit="1"/>
    </xf>
    <xf numFmtId="0" fontId="0" fillId="0" borderId="17" xfId="0" applyBorder="1" applyAlignment="1">
      <alignment horizontal="center" vertical="center"/>
    </xf>
    <xf numFmtId="0" fontId="0" fillId="0" borderId="0" xfId="0" applyFont="1" applyAlignment="1">
      <alignment vertical="center"/>
    </xf>
    <xf numFmtId="178" fontId="0" fillId="0" borderId="15" xfId="0" applyNumberFormat="1" applyFont="1" applyBorder="1" applyAlignment="1">
      <alignment horizontal="distributed" vertical="center" indent="1" shrinkToFit="1"/>
    </xf>
    <xf numFmtId="178" fontId="0" fillId="0" borderId="22" xfId="0" applyNumberFormat="1" applyFont="1" applyBorder="1" applyAlignment="1">
      <alignment vertical="center"/>
    </xf>
    <xf numFmtId="0" fontId="0" fillId="0" borderId="18" xfId="0" applyFont="1" applyBorder="1" applyAlignment="1">
      <alignment vertical="center" wrapText="1"/>
    </xf>
    <xf numFmtId="0" fontId="0" fillId="0" borderId="0" xfId="0" applyFill="1" applyAlignment="1">
      <alignment/>
    </xf>
    <xf numFmtId="178" fontId="0" fillId="0" borderId="0" xfId="0" applyNumberFormat="1" applyFont="1" applyAlignment="1">
      <alignment/>
    </xf>
    <xf numFmtId="178" fontId="0" fillId="0" borderId="21" xfId="0" applyNumberFormat="1" applyFont="1" applyBorder="1" applyAlignment="1">
      <alignment/>
    </xf>
    <xf numFmtId="178" fontId="0" fillId="0" borderId="0" xfId="0" applyNumberFormat="1" applyFont="1" applyBorder="1" applyAlignment="1">
      <alignment/>
    </xf>
    <xf numFmtId="189" fontId="0" fillId="0" borderId="11" xfId="0" applyNumberFormat="1" applyFont="1" applyBorder="1" applyAlignment="1">
      <alignment vertical="center"/>
    </xf>
    <xf numFmtId="192" fontId="0" fillId="0" borderId="11" xfId="0" applyNumberFormat="1" applyFont="1" applyBorder="1" applyAlignment="1">
      <alignment vertical="center"/>
    </xf>
    <xf numFmtId="178" fontId="0" fillId="0" borderId="22" xfId="0" applyNumberFormat="1" applyFont="1" applyBorder="1" applyAlignment="1">
      <alignment vertical="center"/>
    </xf>
    <xf numFmtId="0" fontId="4" fillId="0" borderId="0" xfId="0" applyFont="1" applyAlignment="1">
      <alignment vertical="center"/>
    </xf>
    <xf numFmtId="0" fontId="0" fillId="0" borderId="18" xfId="0" applyFont="1" applyBorder="1" applyAlignment="1">
      <alignment vertical="center"/>
    </xf>
    <xf numFmtId="49" fontId="0" fillId="0" borderId="0" xfId="0" applyNumberFormat="1" applyFont="1" applyAlignment="1">
      <alignment/>
    </xf>
    <xf numFmtId="49" fontId="0" fillId="0" borderId="0" xfId="0" applyNumberFormat="1" applyFont="1" applyAlignment="1">
      <alignment horizontal="left"/>
    </xf>
    <xf numFmtId="0" fontId="0" fillId="0" borderId="0" xfId="0" applyFont="1" applyAlignment="1">
      <alignment/>
    </xf>
    <xf numFmtId="49" fontId="0" fillId="0" borderId="0" xfId="0" applyNumberFormat="1" applyFont="1" applyAlignment="1">
      <alignment/>
    </xf>
    <xf numFmtId="0" fontId="0" fillId="0" borderId="0" xfId="0" applyFont="1" applyAlignment="1">
      <alignment vertical="center"/>
    </xf>
    <xf numFmtId="0" fontId="0" fillId="0" borderId="0" xfId="0" applyFont="1" applyAlignment="1">
      <alignment horizontal="distributed"/>
    </xf>
    <xf numFmtId="0" fontId="0" fillId="0" borderId="18" xfId="0" applyFont="1" applyBorder="1" applyAlignment="1">
      <alignment horizontal="distributed" vertical="center"/>
    </xf>
    <xf numFmtId="178" fontId="0" fillId="0" borderId="16" xfId="0" applyNumberFormat="1" applyFont="1" applyBorder="1" applyAlignment="1">
      <alignment/>
    </xf>
    <xf numFmtId="0" fontId="0" fillId="0" borderId="0" xfId="0" applyAlignment="1">
      <alignment horizontal="left" vertical="center"/>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89" fontId="0" fillId="0" borderId="11" xfId="0" applyNumberFormat="1" applyFont="1" applyFill="1" applyBorder="1" applyAlignment="1">
      <alignment vertical="center"/>
    </xf>
    <xf numFmtId="189" fontId="0" fillId="0" borderId="11" xfId="0" applyNumberFormat="1" applyFill="1" applyBorder="1" applyAlignment="1">
      <alignment vertical="center"/>
    </xf>
    <xf numFmtId="196" fontId="0" fillId="0" borderId="11" xfId="0" applyNumberFormat="1" applyFont="1" applyFill="1" applyBorder="1" applyAlignment="1">
      <alignment horizontal="right" vertical="center"/>
    </xf>
    <xf numFmtId="178" fontId="0" fillId="0" borderId="0" xfId="0" applyNumberFormat="1" applyFont="1" applyBorder="1" applyAlignment="1">
      <alignment/>
    </xf>
    <xf numFmtId="178" fontId="0" fillId="0" borderId="16" xfId="0" applyNumberFormat="1" applyFont="1" applyBorder="1" applyAlignment="1">
      <alignment/>
    </xf>
    <xf numFmtId="0" fontId="0" fillId="0" borderId="0" xfId="64" applyFont="1" applyAlignment="1">
      <alignment vertical="center"/>
      <protection/>
    </xf>
    <xf numFmtId="0" fontId="39" fillId="0" borderId="0" xfId="65" applyFont="1">
      <alignment vertical="center"/>
      <protection/>
    </xf>
    <xf numFmtId="0" fontId="39" fillId="0" borderId="0" xfId="65" applyFont="1" applyAlignment="1">
      <alignment vertical="top"/>
      <protection/>
    </xf>
    <xf numFmtId="0" fontId="40" fillId="0" borderId="0" xfId="65" applyFont="1" applyAlignment="1">
      <alignment horizontal="justify" vertical="center"/>
      <protection/>
    </xf>
    <xf numFmtId="0" fontId="39" fillId="0" borderId="0" xfId="65" applyFont="1" applyAlignment="1">
      <alignment horizontal="left" vertical="top" wrapText="1"/>
      <protection/>
    </xf>
    <xf numFmtId="0" fontId="39" fillId="0" borderId="11" xfId="65" applyFont="1" applyBorder="1" applyAlignment="1">
      <alignment horizontal="center" vertical="center"/>
      <protection/>
    </xf>
    <xf numFmtId="0" fontId="39" fillId="0" borderId="0" xfId="65" applyFont="1" applyAlignment="1">
      <alignment vertical="center" wrapText="1"/>
      <protection/>
    </xf>
    <xf numFmtId="202" fontId="39" fillId="24" borderId="11" xfId="65" applyNumberFormat="1" applyFont="1" applyFill="1" applyBorder="1" applyAlignment="1">
      <alignment vertical="center" wrapText="1"/>
      <protection/>
    </xf>
    <xf numFmtId="0" fontId="39" fillId="0" borderId="11" xfId="65" applyFont="1" applyBorder="1" applyAlignment="1">
      <alignment horizontal="left" vertical="center"/>
      <protection/>
    </xf>
    <xf numFmtId="0" fontId="41" fillId="0" borderId="11" xfId="65" applyFont="1" applyBorder="1" applyAlignment="1">
      <alignment horizontal="left" vertical="center"/>
      <protection/>
    </xf>
    <xf numFmtId="0" fontId="0" fillId="0" borderId="0" xfId="64" applyFont="1" applyAlignment="1">
      <alignment vertical="center"/>
      <protection/>
    </xf>
    <xf numFmtId="202" fontId="39" fillId="24" borderId="11" xfId="65" applyNumberFormat="1" applyFont="1" applyFill="1" applyBorder="1">
      <alignment vertical="center"/>
      <protection/>
    </xf>
    <xf numFmtId="0" fontId="2" fillId="0" borderId="0" xfId="0" applyFont="1" applyAlignment="1">
      <alignment horizontal="center" vertical="center"/>
    </xf>
    <xf numFmtId="0" fontId="26" fillId="0" borderId="0" xfId="0" applyFont="1" applyAlignment="1">
      <alignment horizontal="center" vertical="center"/>
    </xf>
    <xf numFmtId="176" fontId="0" fillId="0" borderId="0" xfId="0" applyNumberFormat="1" applyFont="1" applyAlignment="1">
      <alignment horizontal="right" vertical="center"/>
    </xf>
    <xf numFmtId="49" fontId="0" fillId="0" borderId="0" xfId="0" applyNumberFormat="1" applyFont="1" applyAlignment="1">
      <alignment/>
    </xf>
    <xf numFmtId="0" fontId="0" fillId="0" borderId="0" xfId="0" applyFont="1" applyAlignment="1">
      <alignment horizontal="distributed"/>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horizontal="distributed"/>
    </xf>
    <xf numFmtId="49" fontId="0" fillId="0" borderId="0" xfId="0" applyNumberFormat="1" applyFont="1" applyAlignment="1">
      <alignment horizontal="left"/>
    </xf>
    <xf numFmtId="49" fontId="0" fillId="0" borderId="0" xfId="0" applyNumberFormat="1" applyFont="1" applyAlignment="1">
      <alignment horizontal="left" vertical="center"/>
    </xf>
    <xf numFmtId="0" fontId="0" fillId="0" borderId="0" xfId="0" applyFont="1" applyAlignment="1">
      <alignment vertical="center"/>
    </xf>
    <xf numFmtId="0" fontId="27" fillId="0" borderId="0" xfId="0" applyFont="1" applyAlignment="1">
      <alignment horizontal="distributed" wrapText="1"/>
    </xf>
    <xf numFmtId="0" fontId="3" fillId="0" borderId="0" xfId="0" applyFont="1" applyAlignment="1">
      <alignment horizontal="distributed"/>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distributed"/>
    </xf>
    <xf numFmtId="0" fontId="0" fillId="0" borderId="0" xfId="0" applyFont="1" applyAlignment="1">
      <alignment horizontal="distributed" vertical="top"/>
    </xf>
    <xf numFmtId="0" fontId="0" fillId="0" borderId="0" xfId="0" applyFont="1" applyAlignment="1">
      <alignment horizontal="distributed" vertical="top"/>
    </xf>
    <xf numFmtId="0" fontId="26" fillId="0" borderId="0" xfId="0" applyFont="1" applyAlignment="1">
      <alignment vertical="center"/>
    </xf>
    <xf numFmtId="0" fontId="0" fillId="0" borderId="0" xfId="0" applyAlignment="1">
      <alignment horizontal="distributed"/>
    </xf>
    <xf numFmtId="0" fontId="0" fillId="0" borderId="0" xfId="0" applyFont="1" applyAlignment="1">
      <alignment vertical="top"/>
    </xf>
    <xf numFmtId="0" fontId="0" fillId="0" borderId="0" xfId="0" applyFont="1" applyAlignment="1">
      <alignment vertical="top"/>
    </xf>
    <xf numFmtId="0" fontId="0" fillId="0" borderId="0" xfId="0" applyAlignment="1">
      <alignment vertical="top"/>
    </xf>
    <xf numFmtId="49" fontId="0" fillId="0" borderId="0" xfId="0" applyNumberFormat="1" applyFont="1" applyAlignment="1">
      <alignment horizontal="left" vertical="center"/>
    </xf>
    <xf numFmtId="0" fontId="0" fillId="0" borderId="0" xfId="0" applyFont="1" applyAlignment="1">
      <alignment/>
    </xf>
    <xf numFmtId="0" fontId="0" fillId="0" borderId="0" xfId="0" applyFont="1" applyAlignment="1">
      <alignment/>
    </xf>
    <xf numFmtId="49" fontId="0" fillId="0" borderId="0" xfId="0" applyNumberFormat="1" applyFont="1" applyAlignment="1">
      <alignment/>
    </xf>
    <xf numFmtId="0" fontId="2"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left" vertical="center"/>
    </xf>
    <xf numFmtId="0" fontId="42" fillId="0" borderId="0" xfId="65" applyFont="1" applyAlignment="1">
      <alignment horizontal="left" vertical="top" wrapText="1"/>
      <protection/>
    </xf>
    <xf numFmtId="0" fontId="0" fillId="0" borderId="0" xfId="0" applyAlignment="1">
      <alignment/>
    </xf>
    <xf numFmtId="0" fontId="39" fillId="0" borderId="0" xfId="65" applyFont="1">
      <alignment vertical="center"/>
      <protection/>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distributed" vertical="center"/>
    </xf>
    <xf numFmtId="0" fontId="5" fillId="0" borderId="11" xfId="0" applyFont="1" applyBorder="1" applyAlignment="1">
      <alignment horizontal="center" vertical="center"/>
    </xf>
    <xf numFmtId="0" fontId="0" fillId="0" borderId="17" xfId="0" applyFont="1" applyBorder="1" applyAlignment="1">
      <alignment horizontal="center" vertical="center"/>
    </xf>
    <xf numFmtId="0" fontId="4" fillId="0" borderId="27" xfId="0" applyFont="1" applyBorder="1" applyAlignment="1">
      <alignment horizontal="center" vertical="center"/>
    </xf>
    <xf numFmtId="0" fontId="0" fillId="0" borderId="17" xfId="0" applyBorder="1" applyAlignment="1">
      <alignment horizontal="distributed" vertical="center"/>
    </xf>
    <xf numFmtId="0" fontId="0" fillId="0" borderId="27" xfId="0" applyBorder="1" applyAlignment="1">
      <alignment horizontal="distributed" vertical="center"/>
    </xf>
    <xf numFmtId="0" fontId="0" fillId="0" borderId="22" xfId="0" applyBorder="1" applyAlignment="1">
      <alignment horizontal="distributed" vertical="center" indent="1"/>
    </xf>
    <xf numFmtId="0" fontId="0" fillId="0" borderId="19" xfId="0" applyBorder="1" applyAlignment="1">
      <alignment horizontal="distributed" vertical="center" inden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10"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13" xfId="0" applyBorder="1" applyAlignment="1">
      <alignment horizontal="distributed" vertical="center" indent="1"/>
    </xf>
    <xf numFmtId="0" fontId="0" fillId="0" borderId="18" xfId="0" applyBorder="1" applyAlignment="1">
      <alignment horizontal="distributed" vertical="center" indent="1"/>
    </xf>
    <xf numFmtId="0" fontId="0" fillId="0" borderId="22" xfId="0" applyBorder="1" applyAlignment="1">
      <alignment horizontal="right" vertical="center"/>
    </xf>
    <xf numFmtId="0" fontId="0" fillId="0" borderId="18" xfId="0" applyBorder="1" applyAlignment="1">
      <alignment horizontal="right" vertical="center"/>
    </xf>
    <xf numFmtId="0" fontId="0" fillId="0" borderId="18" xfId="0" applyBorder="1" applyAlignment="1">
      <alignment vertical="center"/>
    </xf>
    <xf numFmtId="0" fontId="0" fillId="0" borderId="11" xfId="0" applyBorder="1" applyAlignment="1">
      <alignment horizontal="center" vertical="center" textRotation="255"/>
    </xf>
    <xf numFmtId="0" fontId="0" fillId="0" borderId="12" xfId="0" applyBorder="1" applyAlignment="1">
      <alignment horizontal="distributed" vertical="center" indent="1"/>
    </xf>
    <xf numFmtId="0" fontId="0" fillId="0" borderId="0" xfId="0" applyAlignment="1">
      <alignment horizontal="distributed" vertical="center" indent="1"/>
    </xf>
    <xf numFmtId="0" fontId="0" fillId="0" borderId="14" xfId="0" applyBorder="1" applyAlignment="1">
      <alignment horizontal="distributed" vertical="center" indent="1"/>
    </xf>
    <xf numFmtId="0" fontId="0" fillId="0" borderId="11" xfId="0" applyBorder="1" applyAlignment="1">
      <alignment horizontal="center" vertical="center"/>
    </xf>
    <xf numFmtId="0" fontId="0" fillId="0" borderId="21" xfId="0" applyBorder="1" applyAlignment="1">
      <alignment horizontal="distributed" vertical="center"/>
    </xf>
    <xf numFmtId="0" fontId="0" fillId="0" borderId="19" xfId="0" applyBorder="1" applyAlignment="1">
      <alignment horizontal="center" vertical="center" textRotation="255"/>
    </xf>
    <xf numFmtId="0" fontId="0" fillId="0" borderId="16" xfId="0" applyBorder="1" applyAlignment="1">
      <alignment horizontal="center" vertical="center" textRotation="255"/>
    </xf>
    <xf numFmtId="0" fontId="0" fillId="0" borderId="16"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1" xfId="0" applyFont="1" applyBorder="1" applyAlignment="1">
      <alignment horizontal="right" vertical="center"/>
    </xf>
    <xf numFmtId="0" fontId="0" fillId="0" borderId="15"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20" xfId="0" applyFont="1" applyBorder="1" applyAlignment="1">
      <alignment horizontal="distributed" vertical="center" indent="1"/>
    </xf>
    <xf numFmtId="0" fontId="0" fillId="0" borderId="21" xfId="0" applyFont="1" applyBorder="1" applyAlignment="1">
      <alignment horizontal="distributed" vertical="center" indent="1"/>
    </xf>
    <xf numFmtId="0" fontId="0" fillId="0" borderId="22"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8" xfId="0" applyFont="1" applyBorder="1" applyAlignment="1">
      <alignment horizontal="distributed" vertical="center" indent="1"/>
    </xf>
    <xf numFmtId="0" fontId="0" fillId="0" borderId="11"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明朝"/>
                <a:ea typeface="ＭＳ 明朝"/>
                <a:cs typeface="ＭＳ 明朝"/>
              </a:rPr>
              <a:t>経常収支比率、料金回収率の推移</a:t>
            </a:r>
          </a:p>
        </c:rich>
      </c:tx>
      <c:layout>
        <c:manualLayout>
          <c:xMode val="factor"/>
          <c:yMode val="factor"/>
          <c:x val="0"/>
          <c:y val="-0.00825"/>
        </c:manualLayout>
      </c:layout>
      <c:spPr>
        <a:noFill/>
        <a:ln w="3175">
          <a:noFill/>
        </a:ln>
      </c:spPr>
    </c:title>
    <c:plotArea>
      <c:layout>
        <c:manualLayout>
          <c:xMode val="edge"/>
          <c:yMode val="edge"/>
          <c:x val="-0.0065"/>
          <c:y val="0.115"/>
          <c:w val="0.9525"/>
          <c:h val="0.8065"/>
        </c:manualLayout>
      </c:layout>
      <c:lineChart>
        <c:grouping val="standard"/>
        <c:varyColors val="0"/>
        <c:ser>
          <c:idx val="0"/>
          <c:order val="0"/>
          <c:tx>
            <c:strRef>
              <c:f>'経営指標'!$B$19</c:f>
              <c:strCache>
                <c:ptCount val="1"/>
                <c:pt idx="0">
                  <c:v>経常収支比率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'経営指標'!$C$18:$G$18</c:f>
              <c:strCache/>
            </c:strRef>
          </c:cat>
          <c:val>
            <c:numRef>
              <c:f>'経営指標'!$C$19:$G$19</c:f>
              <c:numCache/>
            </c:numRef>
          </c:val>
          <c:smooth val="0"/>
        </c:ser>
        <c:ser>
          <c:idx val="1"/>
          <c:order val="1"/>
          <c:tx>
            <c:strRef>
              <c:f>'経営指標'!$B$20</c:f>
              <c:strCache>
                <c:ptCount val="1"/>
                <c:pt idx="0">
                  <c:v>料金回収率</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cat>
            <c:strRef>
              <c:f>'経営指標'!$C$18:$G$18</c:f>
              <c:strCache/>
            </c:strRef>
          </c:cat>
          <c:val>
            <c:numRef>
              <c:f>'経営指標'!$C$20:$G$20</c:f>
              <c:numCache/>
            </c:numRef>
          </c:val>
          <c:smooth val="0"/>
        </c:ser>
        <c:marker val="1"/>
        <c:axId val="57040593"/>
        <c:axId val="43603290"/>
      </c:lineChart>
      <c:catAx>
        <c:axId val="570405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明朝"/>
                <a:ea typeface="ＭＳ 明朝"/>
                <a:cs typeface="ＭＳ 明朝"/>
              </a:defRPr>
            </a:pPr>
          </a:p>
        </c:txPr>
        <c:crossAx val="43603290"/>
        <c:crosses val="autoZero"/>
        <c:auto val="1"/>
        <c:lblOffset val="100"/>
        <c:tickLblSkip val="1"/>
        <c:noMultiLvlLbl val="0"/>
      </c:catAx>
      <c:valAx>
        <c:axId val="43603290"/>
        <c:scaling>
          <c:orientation val="minMax"/>
          <c:max val="1.1"/>
          <c:min val="1"/>
        </c:scaling>
        <c:axPos val="l"/>
        <c:majorGridlines>
          <c:spPr>
            <a:ln w="12700">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ＭＳ 明朝"/>
                <a:ea typeface="ＭＳ 明朝"/>
                <a:cs typeface="ＭＳ 明朝"/>
              </a:defRPr>
            </a:pPr>
          </a:p>
        </c:txPr>
        <c:crossAx val="57040593"/>
        <c:crossesAt val="1"/>
        <c:crossBetween val="between"/>
        <c:dispUnits/>
      </c:valAx>
      <c:spPr>
        <a:noFill/>
        <a:ln>
          <a:noFill/>
        </a:ln>
      </c:spPr>
    </c:plotArea>
    <c:legend>
      <c:legendPos val="r"/>
      <c:layout>
        <c:manualLayout>
          <c:xMode val="edge"/>
          <c:yMode val="edge"/>
          <c:x val="0.19775"/>
          <c:y val="0.93475"/>
          <c:w val="0.577"/>
          <c:h val="0.06525"/>
        </c:manualLayout>
      </c:layout>
      <c:overlay val="0"/>
      <c:spPr>
        <a:noFill/>
        <a:ln w="3175">
          <a:noFill/>
        </a:ln>
      </c:spPr>
      <c:txPr>
        <a:bodyPr vert="horz" rot="0"/>
        <a:lstStyle/>
        <a:p>
          <a:pPr>
            <a:defRPr lang="en-US" cap="none" sz="900" b="0" i="0" u="none" baseline="0">
              <a:solidFill>
                <a:srgbClr val="333333"/>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333333"/>
                </a:solidFill>
                <a:latin typeface="ＭＳ 明朝"/>
                <a:ea typeface="ＭＳ 明朝"/>
                <a:cs typeface="ＭＳ 明朝"/>
              </a:rPr>
              <a:t>有形固定資産減価償却率、管路経年化率、管路更新率の推移</a:t>
            </a:r>
          </a:p>
        </c:rich>
      </c:tx>
      <c:layout>
        <c:manualLayout>
          <c:xMode val="factor"/>
          <c:yMode val="factor"/>
          <c:x val="-0.00175"/>
          <c:y val="-0.01075"/>
        </c:manualLayout>
      </c:layout>
      <c:spPr>
        <a:noFill/>
        <a:ln w="3175">
          <a:noFill/>
        </a:ln>
      </c:spPr>
    </c:title>
    <c:plotArea>
      <c:layout>
        <c:manualLayout>
          <c:xMode val="edge"/>
          <c:yMode val="edge"/>
          <c:x val="0.04575"/>
          <c:y val="0.05175"/>
          <c:w val="0.89525"/>
          <c:h val="0.92325"/>
        </c:manualLayout>
      </c:layout>
      <c:barChart>
        <c:barDir val="col"/>
        <c:grouping val="clustered"/>
        <c:varyColors val="0"/>
        <c:ser>
          <c:idx val="1"/>
          <c:order val="0"/>
          <c:tx>
            <c:strRef>
              <c:f>'経営指標'!$B$21</c:f>
              <c:strCache>
                <c:ptCount val="1"/>
                <c:pt idx="0">
                  <c:v>有形固定資産減価償却率</c:v>
                </c:pt>
              </c:strCache>
            </c:strRef>
          </c:tx>
          <c:spPr>
            <a:solidFill>
              <a:srgbClr val="E7E6E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'経営指標'!$C$18:$G$18</c:f>
              <c:strCache/>
            </c:strRef>
          </c:cat>
          <c:val>
            <c:numRef>
              <c:f>'経営指標'!$C$21:$G$21</c:f>
              <c:numCache/>
            </c:numRef>
          </c:val>
        </c:ser>
        <c:axId val="56885291"/>
        <c:axId val="42205572"/>
      </c:barChart>
      <c:lineChart>
        <c:grouping val="standard"/>
        <c:varyColors val="0"/>
        <c:ser>
          <c:idx val="0"/>
          <c:order val="1"/>
          <c:tx>
            <c:strRef>
              <c:f>'経営指標'!$B$22</c:f>
              <c:strCache>
                <c:ptCount val="1"/>
                <c:pt idx="0">
                  <c:v>管路経年化率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'経営指標'!$C$18:$G$18</c:f>
              <c:strCache/>
            </c:strRef>
          </c:cat>
          <c:val>
            <c:numRef>
              <c:f>'経営指標'!$C$22:$G$22</c:f>
              <c:numCache/>
            </c:numRef>
          </c:val>
          <c:smooth val="0"/>
        </c:ser>
        <c:axId val="56885291"/>
        <c:axId val="42205572"/>
      </c:lineChart>
      <c:lineChart>
        <c:grouping val="standard"/>
        <c:varyColors val="0"/>
        <c:ser>
          <c:idx val="2"/>
          <c:order val="2"/>
          <c:tx>
            <c:strRef>
              <c:f>'経営指標'!$B$23</c:f>
              <c:strCache>
                <c:ptCount val="1"/>
                <c:pt idx="0">
                  <c:v>管路更新率</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cat>
            <c:strRef>
              <c:f>'経営指標'!$C$18:$G$18</c:f>
              <c:strCache/>
            </c:strRef>
          </c:cat>
          <c:val>
            <c:numRef>
              <c:f>'経営指標'!$C$23:$G$23</c:f>
              <c:numCache/>
            </c:numRef>
          </c:val>
          <c:smooth val="0"/>
        </c:ser>
        <c:axId val="44305829"/>
        <c:axId val="63208142"/>
      </c:lineChart>
      <c:catAx>
        <c:axId val="568852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明朝"/>
                <a:ea typeface="ＭＳ 明朝"/>
                <a:cs typeface="ＭＳ 明朝"/>
              </a:defRPr>
            </a:pPr>
          </a:p>
        </c:txPr>
        <c:crossAx val="42205572"/>
        <c:crosses val="autoZero"/>
        <c:auto val="1"/>
        <c:lblOffset val="100"/>
        <c:tickLblSkip val="1"/>
        <c:noMultiLvlLbl val="0"/>
      </c:catAx>
      <c:valAx>
        <c:axId val="42205572"/>
        <c:scaling>
          <c:orientation val="minMax"/>
          <c:max val="0.8"/>
        </c:scaling>
        <c:axPos val="l"/>
        <c:title>
          <c:tx>
            <c:rich>
              <a:bodyPr vert="wordArtVert" rot="0"/>
              <a:lstStyle/>
              <a:p>
                <a:pPr algn="r">
                  <a:defRPr/>
                </a:pPr>
                <a:r>
                  <a:rPr lang="en-US" cap="none" sz="1000" b="0" i="0" u="none" baseline="0">
                    <a:solidFill>
                      <a:srgbClr val="000000"/>
                    </a:solidFill>
                    <a:latin typeface="ＭＳ 明朝"/>
                    <a:ea typeface="ＭＳ 明朝"/>
                    <a:cs typeface="ＭＳ 明朝"/>
                  </a:rPr>
                  <a:t>有形固定資産減価償却率</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管路経年化率</a:t>
                </a:r>
              </a:p>
            </c:rich>
          </c:tx>
          <c:layout>
            <c:manualLayout>
              <c:xMode val="factor"/>
              <c:yMode val="factor"/>
              <c:x val="0.00125"/>
              <c:y val="0.018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ＭＳ 明朝"/>
                <a:ea typeface="ＭＳ 明朝"/>
                <a:cs typeface="ＭＳ 明朝"/>
              </a:defRPr>
            </a:pPr>
          </a:p>
        </c:txPr>
        <c:crossAx val="56885291"/>
        <c:crossesAt val="1"/>
        <c:crossBetween val="between"/>
        <c:dispUnits/>
      </c:valAx>
      <c:catAx>
        <c:axId val="44305829"/>
        <c:scaling>
          <c:orientation val="minMax"/>
        </c:scaling>
        <c:axPos val="b"/>
        <c:delete val="1"/>
        <c:majorTickMark val="out"/>
        <c:minorTickMark val="none"/>
        <c:tickLblPos val="nextTo"/>
        <c:crossAx val="63208142"/>
        <c:crosses val="autoZero"/>
        <c:auto val="1"/>
        <c:lblOffset val="100"/>
        <c:tickLblSkip val="1"/>
        <c:noMultiLvlLbl val="0"/>
      </c:catAx>
      <c:valAx>
        <c:axId val="63208142"/>
        <c:scaling>
          <c:orientation val="minMax"/>
          <c:max val="0.015000000000000003"/>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管路更新率</a:t>
                </a:r>
              </a:p>
            </c:rich>
          </c:tx>
          <c:layout>
            <c:manualLayout>
              <c:xMode val="factor"/>
              <c:yMode val="factor"/>
              <c:x val="-0.00825"/>
              <c:y val="0.07375"/>
            </c:manualLayout>
          </c:layout>
          <c:overlay val="0"/>
          <c:spPr>
            <a:noFill/>
            <a:ln w="3175">
              <a:noFill/>
            </a:ln>
          </c:spPr>
        </c:title>
        <c:delete val="0"/>
        <c:numFmt formatCode="General" sourceLinked="1"/>
        <c:majorTickMark val="out"/>
        <c:minorTickMark val="none"/>
        <c:tickLblPos val="high"/>
        <c:spPr>
          <a:ln w="3175">
            <a:noFill/>
          </a:ln>
        </c:spPr>
        <c:crossAx val="44305829"/>
        <c:crosses val="max"/>
        <c:crossBetween val="between"/>
        <c:dispUnits/>
      </c:valAx>
      <c:spPr>
        <a:noFill/>
        <a:ln>
          <a:noFill/>
        </a:ln>
      </c:spPr>
    </c:plotArea>
    <c:legend>
      <c:legendPos val="r"/>
      <c:layout>
        <c:manualLayout>
          <c:xMode val="edge"/>
          <c:yMode val="edge"/>
          <c:x val="0.10625"/>
          <c:y val="0.94625"/>
          <c:w val="0.719"/>
          <c:h val="0.05375"/>
        </c:manualLayout>
      </c:layout>
      <c:overlay val="0"/>
      <c:spPr>
        <a:noFill/>
        <a:ln w="3175">
          <a:noFill/>
        </a:ln>
      </c:spPr>
      <c:txPr>
        <a:bodyPr vert="horz" rot="0"/>
        <a:lstStyle/>
        <a:p>
          <a:pPr>
            <a:defRPr lang="en-US" cap="none" sz="900" b="0" i="0" u="none" baseline="0">
              <a:solidFill>
                <a:srgbClr val="333333"/>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133350</xdr:rowOff>
    </xdr:from>
    <xdr:to>
      <xdr:col>6</xdr:col>
      <xdr:colOff>1019175</xdr:colOff>
      <xdr:row>31</xdr:row>
      <xdr:rowOff>190500</xdr:rowOff>
    </xdr:to>
    <xdr:graphicFrame>
      <xdr:nvGraphicFramePr>
        <xdr:cNvPr id="1" name="グラフ 3"/>
        <xdr:cNvGraphicFramePr/>
      </xdr:nvGraphicFramePr>
      <xdr:xfrm>
        <a:off x="342900" y="6924675"/>
        <a:ext cx="7429500" cy="241935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32</xdr:row>
      <xdr:rowOff>95250</xdr:rowOff>
    </xdr:from>
    <xdr:to>
      <xdr:col>6</xdr:col>
      <xdr:colOff>981075</xdr:colOff>
      <xdr:row>41</xdr:row>
      <xdr:rowOff>180975</xdr:rowOff>
    </xdr:to>
    <xdr:graphicFrame>
      <xdr:nvGraphicFramePr>
        <xdr:cNvPr id="2" name="グラフ 3"/>
        <xdr:cNvGraphicFramePr/>
      </xdr:nvGraphicFramePr>
      <xdr:xfrm>
        <a:off x="371475" y="9544050"/>
        <a:ext cx="7362825"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10</xdr:col>
      <xdr:colOff>0</xdr:colOff>
      <xdr:row>13</xdr:row>
      <xdr:rowOff>0</xdr:rowOff>
    </xdr:to>
    <xdr:sp>
      <xdr:nvSpPr>
        <xdr:cNvPr id="1" name="Line 4"/>
        <xdr:cNvSpPr>
          <a:spLocks/>
        </xdr:cNvSpPr>
      </xdr:nvSpPr>
      <xdr:spPr>
        <a:xfrm flipH="1" flipV="1">
          <a:off x="0" y="2724150"/>
          <a:ext cx="2524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3"/>
  </sheetPr>
  <dimension ref="A1:R36"/>
  <sheetViews>
    <sheetView tabSelected="1" view="pageBreakPreview" zoomScaleSheetLayoutView="100" zoomScalePageLayoutView="0" workbookViewId="0" topLeftCell="A1">
      <selection activeCell="M17" sqref="M17"/>
    </sheetView>
  </sheetViews>
  <sheetFormatPr defaultColWidth="8.796875" defaultRowHeight="21.75" customHeight="1"/>
  <cols>
    <col min="1" max="2" width="2.09765625" style="33" customWidth="1"/>
    <col min="3" max="10" width="2.3984375" style="33" customWidth="1"/>
    <col min="11" max="11" width="3.8984375" style="33" customWidth="1"/>
    <col min="12" max="12" width="5.3984375" style="33" customWidth="1"/>
    <col min="13" max="13" width="14.59765625" style="47" customWidth="1"/>
    <col min="14" max="14" width="5.3984375" style="47" customWidth="1"/>
    <col min="15" max="15" width="14.59765625" style="47" customWidth="1"/>
    <col min="16" max="16" width="5.3984375" style="47" customWidth="1"/>
    <col min="17" max="17" width="14.59765625" style="47" customWidth="1"/>
    <col min="18" max="16384" width="9" style="33" customWidth="1"/>
  </cols>
  <sheetData>
    <row r="1" spans="1:17" s="22" customFormat="1" ht="19.5" customHeight="1">
      <c r="A1" s="114" t="s">
        <v>276</v>
      </c>
      <c r="B1" s="114"/>
      <c r="C1" s="114"/>
      <c r="D1" s="114"/>
      <c r="E1" s="114"/>
      <c r="F1" s="114"/>
      <c r="G1" s="114"/>
      <c r="H1" s="114"/>
      <c r="I1" s="114"/>
      <c r="J1" s="114"/>
      <c r="K1" s="114"/>
      <c r="L1" s="114"/>
      <c r="M1" s="114"/>
      <c r="N1" s="114"/>
      <c r="O1" s="114"/>
      <c r="P1" s="114"/>
      <c r="Q1" s="114"/>
    </row>
    <row r="2" spans="1:17" s="22" customFormat="1" ht="12.75" customHeight="1">
      <c r="A2" s="115" t="s">
        <v>277</v>
      </c>
      <c r="B2" s="115"/>
      <c r="C2" s="115"/>
      <c r="D2" s="115"/>
      <c r="E2" s="115"/>
      <c r="F2" s="115"/>
      <c r="G2" s="115"/>
      <c r="H2" s="115"/>
      <c r="I2" s="115"/>
      <c r="J2" s="115"/>
      <c r="K2" s="115"/>
      <c r="L2" s="115"/>
      <c r="M2" s="115"/>
      <c r="N2" s="115"/>
      <c r="O2" s="115"/>
      <c r="P2" s="115"/>
      <c r="Q2" s="115"/>
    </row>
    <row r="3" spans="1:17" ht="12.75" customHeight="1">
      <c r="A3" s="115"/>
      <c r="B3" s="115"/>
      <c r="C3" s="115"/>
      <c r="D3" s="115"/>
      <c r="E3" s="115"/>
      <c r="F3" s="115"/>
      <c r="G3" s="115"/>
      <c r="H3" s="115"/>
      <c r="I3" s="115"/>
      <c r="J3" s="115"/>
      <c r="K3" s="115"/>
      <c r="L3" s="115"/>
      <c r="M3" s="115"/>
      <c r="N3" s="115"/>
      <c r="O3" s="115"/>
      <c r="P3" s="115"/>
      <c r="Q3" s="115"/>
    </row>
    <row r="4" spans="16:17" ht="15.75" customHeight="1">
      <c r="P4" s="116" t="s">
        <v>11</v>
      </c>
      <c r="Q4" s="116"/>
    </row>
    <row r="5" spans="1:17" s="43" customFormat="1" ht="21.75" customHeight="1">
      <c r="A5" s="117" t="s">
        <v>101</v>
      </c>
      <c r="B5" s="117"/>
      <c r="C5" s="118" t="s">
        <v>1</v>
      </c>
      <c r="D5" s="119"/>
      <c r="E5" s="119"/>
      <c r="F5" s="119"/>
      <c r="G5" s="119"/>
      <c r="H5" s="119"/>
      <c r="I5" s="119"/>
      <c r="J5" s="119"/>
      <c r="M5" s="44"/>
      <c r="N5" s="44"/>
      <c r="O5" s="44"/>
      <c r="P5" s="44"/>
      <c r="Q5" s="44"/>
    </row>
    <row r="6" spans="2:17" s="43" customFormat="1" ht="21.75" customHeight="1">
      <c r="B6" s="120" t="s">
        <v>81</v>
      </c>
      <c r="C6" s="119"/>
      <c r="D6" s="118" t="s">
        <v>13</v>
      </c>
      <c r="E6" s="118"/>
      <c r="F6" s="118"/>
      <c r="G6" s="118"/>
      <c r="H6" s="118"/>
      <c r="I6" s="118"/>
      <c r="J6" s="118"/>
      <c r="K6" s="118"/>
      <c r="M6" s="77">
        <v>1129618584</v>
      </c>
      <c r="N6" s="41"/>
      <c r="O6" s="41"/>
      <c r="P6" s="41"/>
      <c r="Q6" s="41"/>
    </row>
    <row r="7" spans="2:17" s="43" customFormat="1" ht="21.75" customHeight="1">
      <c r="B7" s="120" t="s">
        <v>12</v>
      </c>
      <c r="C7" s="119"/>
      <c r="D7" s="118" t="s">
        <v>14</v>
      </c>
      <c r="E7" s="118"/>
      <c r="F7" s="118"/>
      <c r="G7" s="118"/>
      <c r="H7" s="118"/>
      <c r="I7" s="118"/>
      <c r="J7" s="118"/>
      <c r="K7" s="118"/>
      <c r="M7" s="78">
        <v>5928568</v>
      </c>
      <c r="N7" s="41"/>
      <c r="O7" s="41">
        <f>SUM(M6:M7)</f>
        <v>1135547152</v>
      </c>
      <c r="P7" s="41"/>
      <c r="Q7" s="41"/>
    </row>
    <row r="8" spans="1:17" s="43" customFormat="1" ht="21.75" customHeight="1">
      <c r="A8" s="117" t="s">
        <v>113</v>
      </c>
      <c r="B8" s="117"/>
      <c r="C8" s="118" t="s">
        <v>4</v>
      </c>
      <c r="D8" s="119"/>
      <c r="E8" s="119"/>
      <c r="F8" s="119"/>
      <c r="G8" s="119"/>
      <c r="H8" s="119"/>
      <c r="I8" s="119"/>
      <c r="J8" s="119"/>
      <c r="M8" s="41"/>
      <c r="N8" s="41"/>
      <c r="O8" s="41"/>
      <c r="P8" s="41"/>
      <c r="Q8" s="41"/>
    </row>
    <row r="9" spans="2:17" s="43" customFormat="1" ht="21.75" customHeight="1">
      <c r="B9" s="120" t="s">
        <v>81</v>
      </c>
      <c r="C9" s="119"/>
      <c r="D9" s="118" t="s">
        <v>20</v>
      </c>
      <c r="E9" s="118"/>
      <c r="F9" s="118"/>
      <c r="G9" s="118"/>
      <c r="H9" s="118"/>
      <c r="I9" s="118"/>
      <c r="J9" s="118"/>
      <c r="K9" s="118"/>
      <c r="M9" s="77">
        <v>454828616</v>
      </c>
      <c r="N9" s="41"/>
      <c r="O9" s="41"/>
      <c r="P9" s="41"/>
      <c r="Q9" s="41"/>
    </row>
    <row r="10" spans="2:17" s="43" customFormat="1" ht="21.75" customHeight="1">
      <c r="B10" s="120" t="s">
        <v>12</v>
      </c>
      <c r="C10" s="119"/>
      <c r="D10" s="118" t="s">
        <v>21</v>
      </c>
      <c r="E10" s="118"/>
      <c r="F10" s="118"/>
      <c r="G10" s="118"/>
      <c r="H10" s="118"/>
      <c r="I10" s="118"/>
      <c r="J10" s="118"/>
      <c r="K10" s="118"/>
      <c r="M10" s="77">
        <v>194323365</v>
      </c>
      <c r="N10" s="41"/>
      <c r="O10" s="41"/>
      <c r="P10" s="41"/>
      <c r="Q10" s="41"/>
    </row>
    <row r="11" spans="2:17" s="43" customFormat="1" ht="21.75" customHeight="1">
      <c r="B11" s="120" t="s">
        <v>15</v>
      </c>
      <c r="C11" s="119"/>
      <c r="D11" s="118" t="s">
        <v>22</v>
      </c>
      <c r="E11" s="118"/>
      <c r="F11" s="118"/>
      <c r="G11" s="118"/>
      <c r="H11" s="118"/>
      <c r="I11" s="118"/>
      <c r="J11" s="118"/>
      <c r="K11" s="118"/>
      <c r="M11" s="77">
        <v>63182475</v>
      </c>
      <c r="N11" s="41"/>
      <c r="O11" s="41"/>
      <c r="P11" s="41"/>
      <c r="Q11" s="41"/>
    </row>
    <row r="12" spans="2:17" s="43" customFormat="1" ht="21.75" customHeight="1">
      <c r="B12" s="120" t="s">
        <v>16</v>
      </c>
      <c r="C12" s="119"/>
      <c r="D12" s="118" t="s">
        <v>23</v>
      </c>
      <c r="E12" s="118"/>
      <c r="F12" s="118"/>
      <c r="G12" s="118"/>
      <c r="H12" s="118"/>
      <c r="I12" s="118"/>
      <c r="J12" s="118"/>
      <c r="K12" s="118"/>
      <c r="M12" s="77">
        <v>102405890</v>
      </c>
      <c r="N12" s="41"/>
      <c r="O12" s="41"/>
      <c r="P12" s="41"/>
      <c r="Q12" s="41"/>
    </row>
    <row r="13" spans="2:17" s="43" customFormat="1" ht="21.75" customHeight="1">
      <c r="B13" s="120" t="s">
        <v>17</v>
      </c>
      <c r="C13" s="119"/>
      <c r="D13" s="118" t="s">
        <v>24</v>
      </c>
      <c r="E13" s="118"/>
      <c r="F13" s="118"/>
      <c r="G13" s="118"/>
      <c r="H13" s="118"/>
      <c r="I13" s="118"/>
      <c r="J13" s="118"/>
      <c r="K13" s="118"/>
      <c r="M13" s="77">
        <v>320890307</v>
      </c>
      <c r="N13" s="41"/>
      <c r="O13" s="41"/>
      <c r="P13" s="41"/>
      <c r="Q13" s="41"/>
    </row>
    <row r="14" spans="2:17" s="43" customFormat="1" ht="21.75" customHeight="1">
      <c r="B14" s="120" t="s">
        <v>18</v>
      </c>
      <c r="C14" s="119"/>
      <c r="D14" s="118" t="s">
        <v>25</v>
      </c>
      <c r="E14" s="118"/>
      <c r="F14" s="118"/>
      <c r="G14" s="118"/>
      <c r="H14" s="118"/>
      <c r="I14" s="118"/>
      <c r="J14" s="118"/>
      <c r="K14" s="118"/>
      <c r="M14" s="77">
        <v>3121054</v>
      </c>
      <c r="N14" s="41"/>
      <c r="O14" s="56">
        <f>SUM(M9:M14)</f>
        <v>1138751707</v>
      </c>
      <c r="P14" s="41"/>
      <c r="Q14" s="41"/>
    </row>
    <row r="15" spans="2:17" s="43" customFormat="1" ht="21.75" customHeight="1" hidden="1">
      <c r="B15" s="120" t="s">
        <v>19</v>
      </c>
      <c r="C15" s="119"/>
      <c r="D15" s="118" t="s">
        <v>26</v>
      </c>
      <c r="E15" s="118"/>
      <c r="F15" s="118"/>
      <c r="G15" s="118"/>
      <c r="H15" s="118"/>
      <c r="I15" s="118"/>
      <c r="J15" s="118"/>
      <c r="K15" s="118"/>
      <c r="M15" s="78">
        <v>0</v>
      </c>
      <c r="N15" s="41"/>
      <c r="O15" s="56">
        <f>SUM(M9:M15)</f>
        <v>1138751707</v>
      </c>
      <c r="P15" s="41"/>
      <c r="Q15" s="41"/>
    </row>
    <row r="16" spans="4:18" s="43" customFormat="1" ht="21.75" customHeight="1">
      <c r="D16" s="121" t="s">
        <v>246</v>
      </c>
      <c r="E16" s="118"/>
      <c r="F16" s="118"/>
      <c r="G16" s="118"/>
      <c r="H16" s="118"/>
      <c r="I16" s="118"/>
      <c r="J16" s="118"/>
      <c r="K16" s="118"/>
      <c r="M16" s="55"/>
      <c r="N16" s="41"/>
      <c r="O16" s="41"/>
      <c r="P16" s="41"/>
      <c r="Q16" s="41">
        <f>O14-O7</f>
        <v>3204555</v>
      </c>
      <c r="R16" s="87" t="s">
        <v>269</v>
      </c>
    </row>
    <row r="17" spans="1:17" s="43" customFormat="1" ht="21.75" customHeight="1">
      <c r="A17" s="117" t="s">
        <v>117</v>
      </c>
      <c r="B17" s="117"/>
      <c r="C17" s="118" t="s">
        <v>2</v>
      </c>
      <c r="D17" s="119"/>
      <c r="E17" s="119"/>
      <c r="F17" s="119"/>
      <c r="G17" s="119"/>
      <c r="H17" s="119"/>
      <c r="I17" s="119"/>
      <c r="J17" s="119"/>
      <c r="M17" s="41"/>
      <c r="N17" s="41"/>
      <c r="O17" s="41"/>
      <c r="P17" s="41"/>
      <c r="Q17" s="41"/>
    </row>
    <row r="18" spans="2:17" s="43" customFormat="1" ht="21.75" customHeight="1">
      <c r="B18" s="120" t="s">
        <v>81</v>
      </c>
      <c r="C18" s="119"/>
      <c r="D18" s="118" t="s">
        <v>28</v>
      </c>
      <c r="E18" s="118"/>
      <c r="F18" s="118"/>
      <c r="G18" s="118"/>
      <c r="H18" s="118"/>
      <c r="I18" s="118"/>
      <c r="J18" s="118"/>
      <c r="K18" s="118"/>
      <c r="M18" s="77">
        <v>19767</v>
      </c>
      <c r="N18" s="41"/>
      <c r="O18" s="41"/>
      <c r="P18" s="41"/>
      <c r="Q18" s="41"/>
    </row>
    <row r="19" spans="2:17" s="43" customFormat="1" ht="21.75" customHeight="1">
      <c r="B19" s="120" t="s">
        <v>12</v>
      </c>
      <c r="C19" s="119"/>
      <c r="D19" s="121" t="s">
        <v>98</v>
      </c>
      <c r="E19" s="118"/>
      <c r="F19" s="118"/>
      <c r="G19" s="118"/>
      <c r="H19" s="118"/>
      <c r="I19" s="118"/>
      <c r="J19" s="118"/>
      <c r="K19" s="118"/>
      <c r="M19" s="77">
        <v>10000</v>
      </c>
      <c r="N19" s="41"/>
      <c r="O19" s="41"/>
      <c r="P19" s="41"/>
      <c r="Q19" s="41"/>
    </row>
    <row r="20" spans="2:17" s="43" customFormat="1" ht="21.75" customHeight="1">
      <c r="B20" s="122" t="s">
        <v>162</v>
      </c>
      <c r="C20" s="119"/>
      <c r="D20" s="121" t="s">
        <v>205</v>
      </c>
      <c r="E20" s="118"/>
      <c r="F20" s="118"/>
      <c r="G20" s="118"/>
      <c r="H20" s="118"/>
      <c r="I20" s="118"/>
      <c r="J20" s="118"/>
      <c r="K20" s="118"/>
      <c r="M20" s="77">
        <v>83537262</v>
      </c>
      <c r="N20" s="41"/>
      <c r="O20" s="41"/>
      <c r="P20" s="41"/>
      <c r="Q20" s="41"/>
    </row>
    <row r="21" spans="2:17" s="43" customFormat="1" ht="21.75" customHeight="1">
      <c r="B21" s="122" t="s">
        <v>169</v>
      </c>
      <c r="C21" s="119"/>
      <c r="D21" s="118" t="s">
        <v>29</v>
      </c>
      <c r="E21" s="118"/>
      <c r="F21" s="118"/>
      <c r="G21" s="118"/>
      <c r="H21" s="118"/>
      <c r="I21" s="118"/>
      <c r="J21" s="118"/>
      <c r="K21" s="118"/>
      <c r="M21" s="78">
        <v>6772537</v>
      </c>
      <c r="N21" s="41"/>
      <c r="O21" s="41">
        <f>SUM(M18:M21)</f>
        <v>90339566</v>
      </c>
      <c r="P21" s="41"/>
      <c r="Q21" s="41"/>
    </row>
    <row r="22" spans="1:17" s="43" customFormat="1" ht="21.75" customHeight="1">
      <c r="A22" s="117" t="s">
        <v>114</v>
      </c>
      <c r="B22" s="117"/>
      <c r="C22" s="118" t="s">
        <v>5</v>
      </c>
      <c r="D22" s="118"/>
      <c r="E22" s="118"/>
      <c r="F22" s="118"/>
      <c r="G22" s="118"/>
      <c r="H22" s="118"/>
      <c r="I22" s="118"/>
      <c r="J22" s="118"/>
      <c r="M22" s="41"/>
      <c r="N22" s="41"/>
      <c r="O22" s="41"/>
      <c r="P22" s="41"/>
      <c r="Q22" s="41"/>
    </row>
    <row r="23" spans="2:17" s="43" customFormat="1" ht="31.5" customHeight="1">
      <c r="B23" s="123" t="s">
        <v>81</v>
      </c>
      <c r="C23" s="124"/>
      <c r="D23" s="121" t="s">
        <v>132</v>
      </c>
      <c r="E23" s="118"/>
      <c r="F23" s="118"/>
      <c r="G23" s="118"/>
      <c r="H23" s="118"/>
      <c r="I23" s="118"/>
      <c r="J23" s="118"/>
      <c r="K23" s="118"/>
      <c r="M23" s="77">
        <v>18189541</v>
      </c>
      <c r="N23" s="41"/>
      <c r="O23" s="41"/>
      <c r="P23" s="41"/>
      <c r="Q23" s="41"/>
    </row>
    <row r="24" spans="2:17" s="43" customFormat="1" ht="21.75" customHeight="1">
      <c r="B24" s="120" t="s">
        <v>12</v>
      </c>
      <c r="C24" s="119"/>
      <c r="D24" s="118" t="s">
        <v>27</v>
      </c>
      <c r="E24" s="118"/>
      <c r="F24" s="118"/>
      <c r="G24" s="118"/>
      <c r="H24" s="118"/>
      <c r="I24" s="118"/>
      <c r="J24" s="118"/>
      <c r="K24" s="118"/>
      <c r="M24" s="78">
        <v>472154</v>
      </c>
      <c r="N24" s="41"/>
      <c r="O24" s="56">
        <f>SUM(M23:M24)</f>
        <v>18661695</v>
      </c>
      <c r="P24" s="41"/>
      <c r="Q24" s="56">
        <f>O21-O24</f>
        <v>71677871</v>
      </c>
    </row>
    <row r="25" spans="4:18" s="43" customFormat="1" ht="21.75" customHeight="1">
      <c r="D25" s="118" t="s">
        <v>30</v>
      </c>
      <c r="E25" s="118"/>
      <c r="F25" s="118"/>
      <c r="G25" s="118"/>
      <c r="H25" s="118"/>
      <c r="I25" s="118"/>
      <c r="J25" s="118"/>
      <c r="K25" s="118"/>
      <c r="M25" s="41"/>
      <c r="N25" s="41"/>
      <c r="O25" s="41"/>
      <c r="P25" s="41"/>
      <c r="Q25" s="41">
        <f>-Q16+Q24</f>
        <v>68473316</v>
      </c>
      <c r="R25" s="87" t="s">
        <v>269</v>
      </c>
    </row>
    <row r="26" spans="1:17" s="43" customFormat="1" ht="21.75" customHeight="1">
      <c r="A26" s="117" t="s">
        <v>115</v>
      </c>
      <c r="B26" s="117"/>
      <c r="C26" s="118" t="s">
        <v>3</v>
      </c>
      <c r="D26" s="118"/>
      <c r="E26" s="118"/>
      <c r="F26" s="118"/>
      <c r="G26" s="118"/>
      <c r="H26" s="118"/>
      <c r="I26" s="118"/>
      <c r="J26" s="118"/>
      <c r="M26" s="41"/>
      <c r="N26" s="41"/>
      <c r="O26" s="41"/>
      <c r="P26" s="41"/>
      <c r="Q26" s="41"/>
    </row>
    <row r="27" spans="2:17" s="43" customFormat="1" ht="21.75" customHeight="1">
      <c r="B27" s="120" t="s">
        <v>81</v>
      </c>
      <c r="C27" s="119"/>
      <c r="D27" s="118" t="s">
        <v>31</v>
      </c>
      <c r="E27" s="118"/>
      <c r="F27" s="118"/>
      <c r="G27" s="118"/>
      <c r="H27" s="118"/>
      <c r="I27" s="118"/>
      <c r="J27" s="118"/>
      <c r="K27" s="118"/>
      <c r="M27" s="78">
        <v>0</v>
      </c>
      <c r="N27" s="41"/>
      <c r="O27" s="41">
        <f>SUM(M27)</f>
        <v>0</v>
      </c>
      <c r="P27" s="41"/>
      <c r="Q27" s="41"/>
    </row>
    <row r="28" spans="1:17" s="43" customFormat="1" ht="21.75" customHeight="1">
      <c r="A28" s="117" t="s">
        <v>116</v>
      </c>
      <c r="B28" s="117"/>
      <c r="C28" s="118" t="s">
        <v>6</v>
      </c>
      <c r="D28" s="119"/>
      <c r="E28" s="119"/>
      <c r="F28" s="119"/>
      <c r="G28" s="119"/>
      <c r="H28" s="119"/>
      <c r="I28" s="119"/>
      <c r="J28" s="119"/>
      <c r="M28" s="41"/>
      <c r="N28" s="41"/>
      <c r="O28" s="41"/>
      <c r="P28" s="41"/>
      <c r="Q28" s="41"/>
    </row>
    <row r="29" spans="1:17" s="43" customFormat="1" ht="21.75" customHeight="1">
      <c r="A29" s="85"/>
      <c r="B29" s="120" t="s">
        <v>81</v>
      </c>
      <c r="C29" s="119"/>
      <c r="D29" s="118" t="s">
        <v>32</v>
      </c>
      <c r="E29" s="118"/>
      <c r="F29" s="118"/>
      <c r="G29" s="118"/>
      <c r="H29" s="118"/>
      <c r="I29" s="118"/>
      <c r="J29" s="118"/>
      <c r="K29" s="118"/>
      <c r="M29" s="41">
        <v>0</v>
      </c>
      <c r="N29" s="41"/>
      <c r="O29" s="41"/>
      <c r="P29" s="41"/>
      <c r="Q29" s="41"/>
    </row>
    <row r="30" spans="2:17" s="43" customFormat="1" ht="21.75" customHeight="1">
      <c r="B30" s="122" t="s">
        <v>208</v>
      </c>
      <c r="C30" s="119"/>
      <c r="D30" s="121" t="s">
        <v>206</v>
      </c>
      <c r="E30" s="118"/>
      <c r="F30" s="118"/>
      <c r="G30" s="118"/>
      <c r="H30" s="118"/>
      <c r="I30" s="118"/>
      <c r="J30" s="118"/>
      <c r="K30" s="118"/>
      <c r="M30" s="78">
        <v>0</v>
      </c>
      <c r="N30" s="41"/>
      <c r="O30" s="56">
        <f>SUM(M29:M30)</f>
        <v>0</v>
      </c>
      <c r="P30" s="41"/>
      <c r="Q30" s="56">
        <f>O27-O30</f>
        <v>0</v>
      </c>
    </row>
    <row r="31" spans="4:18" s="43" customFormat="1" ht="21.75" customHeight="1">
      <c r="D31" s="118" t="s">
        <v>33</v>
      </c>
      <c r="E31" s="118"/>
      <c r="F31" s="118"/>
      <c r="G31" s="118"/>
      <c r="H31" s="118"/>
      <c r="I31" s="118"/>
      <c r="J31" s="118"/>
      <c r="K31" s="118"/>
      <c r="M31" s="41"/>
      <c r="N31" s="41"/>
      <c r="O31" s="41"/>
      <c r="P31" s="41"/>
      <c r="Q31" s="41">
        <f>-Q16+Q24+Q30</f>
        <v>68473316</v>
      </c>
      <c r="R31" s="87" t="s">
        <v>269</v>
      </c>
    </row>
    <row r="32" spans="4:17" s="43" customFormat="1" ht="21.75" customHeight="1">
      <c r="D32" s="43" t="s">
        <v>34</v>
      </c>
      <c r="M32" s="41"/>
      <c r="N32" s="41"/>
      <c r="O32" s="41"/>
      <c r="P32" s="41"/>
      <c r="Q32" s="79">
        <v>0</v>
      </c>
    </row>
    <row r="33" spans="4:17" s="43" customFormat="1" ht="22.5" customHeight="1">
      <c r="D33" s="125" t="s">
        <v>207</v>
      </c>
      <c r="E33" s="125"/>
      <c r="F33" s="125"/>
      <c r="G33" s="125"/>
      <c r="H33" s="125"/>
      <c r="I33" s="125"/>
      <c r="J33" s="125"/>
      <c r="K33" s="125"/>
      <c r="M33" s="41"/>
      <c r="N33" s="41"/>
      <c r="O33" s="41"/>
      <c r="P33" s="41"/>
      <c r="Q33" s="79">
        <v>5244666</v>
      </c>
    </row>
    <row r="34" spans="4:17" s="43" customFormat="1" ht="24.75" customHeight="1" thickBot="1">
      <c r="D34" s="126" t="s">
        <v>233</v>
      </c>
      <c r="E34" s="126"/>
      <c r="F34" s="126"/>
      <c r="G34" s="126"/>
      <c r="H34" s="126"/>
      <c r="I34" s="126"/>
      <c r="J34" s="126"/>
      <c r="K34" s="126"/>
      <c r="M34" s="41"/>
      <c r="N34" s="41"/>
      <c r="O34" s="41"/>
      <c r="P34" s="41"/>
      <c r="Q34" s="55">
        <f>Q31+Q32+Q33</f>
        <v>73717982</v>
      </c>
    </row>
    <row r="35" ht="21.75" customHeight="1" thickTop="1">
      <c r="Q35" s="59"/>
    </row>
    <row r="36" ht="21.75" customHeight="1">
      <c r="Q36" s="60"/>
    </row>
  </sheetData>
  <sheetProtection/>
  <mergeCells count="56">
    <mergeCell ref="B30:C30"/>
    <mergeCell ref="D30:K30"/>
    <mergeCell ref="D31:K31"/>
    <mergeCell ref="D33:K33"/>
    <mergeCell ref="D34:K34"/>
    <mergeCell ref="B27:C27"/>
    <mergeCell ref="D27:K27"/>
    <mergeCell ref="A28:B28"/>
    <mergeCell ref="C28:J28"/>
    <mergeCell ref="B29:C29"/>
    <mergeCell ref="D29:K29"/>
    <mergeCell ref="B23:C23"/>
    <mergeCell ref="D23:K23"/>
    <mergeCell ref="B24:C24"/>
    <mergeCell ref="D24:K24"/>
    <mergeCell ref="D25:K25"/>
    <mergeCell ref="A26:B26"/>
    <mergeCell ref="C26:J26"/>
    <mergeCell ref="B20:C20"/>
    <mergeCell ref="D20:K20"/>
    <mergeCell ref="B21:C21"/>
    <mergeCell ref="D21:K21"/>
    <mergeCell ref="A22:B22"/>
    <mergeCell ref="C22:J22"/>
    <mergeCell ref="D16:K16"/>
    <mergeCell ref="A17:B17"/>
    <mergeCell ref="C17:J17"/>
    <mergeCell ref="B18:C18"/>
    <mergeCell ref="D18:K18"/>
    <mergeCell ref="B19:C19"/>
    <mergeCell ref="D19:K19"/>
    <mergeCell ref="B13:C13"/>
    <mergeCell ref="D13:K13"/>
    <mergeCell ref="B14:C14"/>
    <mergeCell ref="D14:K14"/>
    <mergeCell ref="B15:C15"/>
    <mergeCell ref="D15:K15"/>
    <mergeCell ref="B10:C10"/>
    <mergeCell ref="D10:K10"/>
    <mergeCell ref="B11:C11"/>
    <mergeCell ref="D11:K11"/>
    <mergeCell ref="B12:C12"/>
    <mergeCell ref="D12:K12"/>
    <mergeCell ref="B7:C7"/>
    <mergeCell ref="D7:K7"/>
    <mergeCell ref="A8:B8"/>
    <mergeCell ref="C8:J8"/>
    <mergeCell ref="B9:C9"/>
    <mergeCell ref="D9:K9"/>
    <mergeCell ref="A1:Q1"/>
    <mergeCell ref="A2:Q3"/>
    <mergeCell ref="P4:Q4"/>
    <mergeCell ref="A5:B5"/>
    <mergeCell ref="C5:J5"/>
    <mergeCell ref="B6:C6"/>
    <mergeCell ref="D6:K6"/>
  </mergeCells>
  <printOptions/>
  <pageMargins left="0.7874015748031497" right="0.7874015748031497" top="1.1811023622047245" bottom="0.7874015748031497" header="0.3937007874015748" footer="0.3937007874015748"/>
  <pageSetup firstPageNumber="5" useFirstPageNumber="1" horizontalDpi="600" verticalDpi="600" orientation="portrait" paperSize="9" r:id="rId3"/>
  <rowBreaks count="1" manualBreakCount="1">
    <brk id="35" max="16"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A1:T187"/>
  <sheetViews>
    <sheetView view="pageBreakPreview" zoomScale="120" zoomScaleSheetLayoutView="120" zoomScalePageLayoutView="0" workbookViewId="0" topLeftCell="A60">
      <selection activeCell="A5" sqref="A5:S5"/>
    </sheetView>
  </sheetViews>
  <sheetFormatPr defaultColWidth="8.796875" defaultRowHeight="18" customHeight="1"/>
  <cols>
    <col min="1" max="1" width="0.59375" style="33" customWidth="1"/>
    <col min="2" max="2" width="1.390625" style="33" customWidth="1"/>
    <col min="3" max="3" width="2.09765625" style="33" customWidth="1"/>
    <col min="4" max="4" width="0.4921875" style="33" customWidth="1"/>
    <col min="5" max="5" width="1.59765625" style="33" customWidth="1"/>
    <col min="6" max="10" width="1.8984375" style="33" customWidth="1"/>
    <col min="11" max="11" width="5.8984375" style="33" customWidth="1"/>
    <col min="12" max="12" width="0.40625" style="33" customWidth="1"/>
    <col min="13" max="13" width="17" style="33" customWidth="1"/>
    <col min="14" max="14" width="0.40625" style="33" customWidth="1"/>
    <col min="15" max="15" width="17" style="33" customWidth="1"/>
    <col min="16" max="16" width="0.40625" style="33" customWidth="1"/>
    <col min="17" max="17" width="17" style="33" customWidth="1"/>
    <col min="18" max="18" width="0.59375" style="33" customWidth="1"/>
    <col min="19" max="19" width="14.09765625" style="33" customWidth="1"/>
    <col min="20" max="20" width="0.59375" style="33" customWidth="1"/>
    <col min="21" max="16384" width="9" style="33" customWidth="1"/>
  </cols>
  <sheetData>
    <row r="1" spans="1:19" s="6" customFormat="1" ht="19.5" customHeight="1">
      <c r="A1" s="114" t="s">
        <v>274</v>
      </c>
      <c r="B1" s="114"/>
      <c r="C1" s="114"/>
      <c r="D1" s="114"/>
      <c r="E1" s="114"/>
      <c r="F1" s="114"/>
      <c r="G1" s="114"/>
      <c r="H1" s="114"/>
      <c r="I1" s="114"/>
      <c r="J1" s="114"/>
      <c r="K1" s="114"/>
      <c r="L1" s="114"/>
      <c r="M1" s="114"/>
      <c r="N1" s="141"/>
      <c r="O1" s="141"/>
      <c r="P1" s="141"/>
      <c r="Q1" s="141"/>
      <c r="R1" s="141"/>
      <c r="S1" s="141"/>
    </row>
    <row r="2" spans="1:19" s="13" customFormat="1" ht="19.5" customHeight="1">
      <c r="A2" s="115" t="s">
        <v>275</v>
      </c>
      <c r="B2" s="115"/>
      <c r="C2" s="115"/>
      <c r="D2" s="115"/>
      <c r="E2" s="115"/>
      <c r="F2" s="115"/>
      <c r="G2" s="115"/>
      <c r="H2" s="115"/>
      <c r="I2" s="115"/>
      <c r="J2" s="115"/>
      <c r="K2" s="115"/>
      <c r="L2" s="115"/>
      <c r="M2" s="115"/>
      <c r="N2" s="115"/>
      <c r="O2" s="115"/>
      <c r="P2" s="115"/>
      <c r="Q2" s="115"/>
      <c r="R2" s="115"/>
      <c r="S2" s="115"/>
    </row>
    <row r="3" spans="1:19" s="13" customFormat="1" ht="19.5" customHeight="1">
      <c r="A3" s="115"/>
      <c r="B3" s="115"/>
      <c r="C3" s="115"/>
      <c r="D3" s="115"/>
      <c r="E3" s="115"/>
      <c r="F3" s="115"/>
      <c r="G3" s="115"/>
      <c r="H3" s="115"/>
      <c r="I3" s="115"/>
      <c r="J3" s="115"/>
      <c r="K3" s="115"/>
      <c r="L3" s="115"/>
      <c r="M3" s="115"/>
      <c r="N3" s="115"/>
      <c r="O3" s="115"/>
      <c r="P3" s="115"/>
      <c r="Q3" s="115"/>
      <c r="R3" s="115"/>
      <c r="S3" s="115"/>
    </row>
    <row r="4" spans="18:19" s="13" customFormat="1" ht="19.5" customHeight="1">
      <c r="R4" s="142" t="s">
        <v>11</v>
      </c>
      <c r="S4" s="142"/>
    </row>
    <row r="5" spans="1:19" s="25" customFormat="1" ht="19.5" customHeight="1">
      <c r="A5" s="115" t="s">
        <v>133</v>
      </c>
      <c r="B5" s="115"/>
      <c r="C5" s="115"/>
      <c r="D5" s="115"/>
      <c r="E5" s="115"/>
      <c r="F5" s="115"/>
      <c r="G5" s="115"/>
      <c r="H5" s="115"/>
      <c r="I5" s="115"/>
      <c r="J5" s="115"/>
      <c r="K5" s="115"/>
      <c r="L5" s="115"/>
      <c r="M5" s="115"/>
      <c r="N5" s="132"/>
      <c r="O5" s="132"/>
      <c r="P5" s="132"/>
      <c r="Q5" s="132"/>
      <c r="R5" s="132"/>
      <c r="S5" s="132"/>
    </row>
    <row r="6" spans="1:19" s="26" customFormat="1" ht="18" customHeight="1">
      <c r="A6" s="46" t="s">
        <v>101</v>
      </c>
      <c r="C6" s="129" t="s">
        <v>39</v>
      </c>
      <c r="D6" s="129"/>
      <c r="E6" s="129"/>
      <c r="F6" s="129"/>
      <c r="G6" s="129"/>
      <c r="H6" s="129"/>
      <c r="I6" s="129"/>
      <c r="J6" s="129"/>
      <c r="M6" s="61"/>
      <c r="N6" s="61"/>
      <c r="O6" s="61"/>
      <c r="P6" s="61"/>
      <c r="Q6" s="61"/>
      <c r="R6" s="61"/>
      <c r="S6" s="61"/>
    </row>
    <row r="7" spans="2:19" s="26" customFormat="1" ht="18" customHeight="1">
      <c r="B7" s="38" t="s">
        <v>81</v>
      </c>
      <c r="D7" s="129" t="s">
        <v>40</v>
      </c>
      <c r="E7" s="129"/>
      <c r="F7" s="129"/>
      <c r="G7" s="129"/>
      <c r="H7" s="129"/>
      <c r="I7" s="129"/>
      <c r="J7" s="129"/>
      <c r="K7" s="129"/>
      <c r="M7" s="62"/>
      <c r="N7" s="62"/>
      <c r="O7" s="62"/>
      <c r="P7" s="62"/>
      <c r="Q7" s="62"/>
      <c r="R7" s="62"/>
      <c r="S7" s="62"/>
    </row>
    <row r="8" spans="3:19" s="26" customFormat="1" ht="18" customHeight="1">
      <c r="C8" s="26" t="s">
        <v>102</v>
      </c>
      <c r="E8" s="129" t="s">
        <v>41</v>
      </c>
      <c r="F8" s="129"/>
      <c r="G8" s="129"/>
      <c r="H8" s="129"/>
      <c r="I8" s="129"/>
      <c r="J8" s="129"/>
      <c r="K8" s="129"/>
      <c r="M8" s="62"/>
      <c r="N8" s="62"/>
      <c r="O8" s="77">
        <v>236160163</v>
      </c>
      <c r="P8" s="62"/>
      <c r="Q8" s="62"/>
      <c r="R8" s="62"/>
      <c r="S8" s="62"/>
    </row>
    <row r="9" spans="3:19" s="26" customFormat="1" ht="18" customHeight="1">
      <c r="C9" s="26" t="s">
        <v>103</v>
      </c>
      <c r="E9" s="129" t="s">
        <v>42</v>
      </c>
      <c r="F9" s="129"/>
      <c r="G9" s="129"/>
      <c r="H9" s="129"/>
      <c r="I9" s="129"/>
      <c r="J9" s="129"/>
      <c r="K9" s="129"/>
      <c r="M9" s="77">
        <v>364999188</v>
      </c>
      <c r="N9" s="62"/>
      <c r="O9" s="62"/>
      <c r="P9" s="62"/>
      <c r="Q9" s="62"/>
      <c r="R9" s="62"/>
      <c r="S9" s="62"/>
    </row>
    <row r="10" spans="5:19" s="26" customFormat="1" ht="18" customHeight="1">
      <c r="E10" s="129" t="s">
        <v>43</v>
      </c>
      <c r="F10" s="129"/>
      <c r="G10" s="129"/>
      <c r="H10" s="129"/>
      <c r="I10" s="129"/>
      <c r="J10" s="129"/>
      <c r="K10" s="129"/>
      <c r="M10" s="78">
        <v>-220069695</v>
      </c>
      <c r="N10" s="62"/>
      <c r="O10" s="62">
        <f>M9+M10</f>
        <v>144929493</v>
      </c>
      <c r="P10" s="62"/>
      <c r="Q10" s="62"/>
      <c r="R10" s="62"/>
      <c r="S10" s="62"/>
    </row>
    <row r="11" spans="3:19" s="26" customFormat="1" ht="18" customHeight="1">
      <c r="C11" s="26" t="s">
        <v>104</v>
      </c>
      <c r="E11" s="129" t="s">
        <v>44</v>
      </c>
      <c r="F11" s="129"/>
      <c r="G11" s="129"/>
      <c r="H11" s="129"/>
      <c r="I11" s="129"/>
      <c r="J11" s="129"/>
      <c r="K11" s="129"/>
      <c r="M11" s="77">
        <v>12492022601</v>
      </c>
      <c r="N11" s="62"/>
      <c r="O11" s="62"/>
      <c r="P11" s="62"/>
      <c r="Q11" s="62"/>
      <c r="R11" s="62"/>
      <c r="S11" s="62"/>
    </row>
    <row r="12" spans="5:19" s="26" customFormat="1" ht="18" customHeight="1">
      <c r="E12" s="129" t="s">
        <v>43</v>
      </c>
      <c r="F12" s="129"/>
      <c r="G12" s="129"/>
      <c r="H12" s="129"/>
      <c r="I12" s="129"/>
      <c r="J12" s="129"/>
      <c r="K12" s="129"/>
      <c r="M12" s="78">
        <v>-6166410671</v>
      </c>
      <c r="N12" s="62"/>
      <c r="O12" s="62">
        <f>M11+M12</f>
        <v>6325611930</v>
      </c>
      <c r="P12" s="62"/>
      <c r="Q12" s="62"/>
      <c r="R12" s="62"/>
      <c r="S12" s="62"/>
    </row>
    <row r="13" spans="3:19" s="26" customFormat="1" ht="18" customHeight="1">
      <c r="C13" s="26" t="s">
        <v>105</v>
      </c>
      <c r="E13" s="129" t="s">
        <v>45</v>
      </c>
      <c r="F13" s="129"/>
      <c r="G13" s="129"/>
      <c r="H13" s="129"/>
      <c r="I13" s="129"/>
      <c r="J13" s="129"/>
      <c r="K13" s="129"/>
      <c r="M13" s="77">
        <v>1668843758</v>
      </c>
      <c r="N13" s="62"/>
      <c r="O13" s="62"/>
      <c r="P13" s="62"/>
      <c r="Q13" s="62"/>
      <c r="R13" s="62"/>
      <c r="S13" s="62"/>
    </row>
    <row r="14" spans="5:19" s="26" customFormat="1" ht="18" customHeight="1">
      <c r="E14" s="129" t="s">
        <v>43</v>
      </c>
      <c r="F14" s="129"/>
      <c r="G14" s="129"/>
      <c r="H14" s="129"/>
      <c r="I14" s="129"/>
      <c r="J14" s="129"/>
      <c r="K14" s="129"/>
      <c r="M14" s="78">
        <v>-763641984</v>
      </c>
      <c r="N14" s="62"/>
      <c r="O14" s="62">
        <f>M13+M14</f>
        <v>905201774</v>
      </c>
      <c r="P14" s="62"/>
      <c r="Q14" s="62"/>
      <c r="R14" s="62"/>
      <c r="S14" s="62"/>
    </row>
    <row r="15" spans="3:19" s="26" customFormat="1" ht="18" customHeight="1">
      <c r="C15" s="26" t="s">
        <v>106</v>
      </c>
      <c r="E15" s="121" t="s">
        <v>46</v>
      </c>
      <c r="F15" s="129"/>
      <c r="G15" s="129"/>
      <c r="H15" s="129"/>
      <c r="I15" s="129"/>
      <c r="J15" s="129"/>
      <c r="K15" s="129"/>
      <c r="M15" s="77">
        <v>3180580</v>
      </c>
      <c r="N15" s="62"/>
      <c r="O15" s="62"/>
      <c r="P15" s="62"/>
      <c r="Q15" s="62"/>
      <c r="R15" s="62"/>
      <c r="S15" s="62"/>
    </row>
    <row r="16" spans="5:19" s="26" customFormat="1" ht="18" customHeight="1">
      <c r="E16" s="129" t="s">
        <v>43</v>
      </c>
      <c r="F16" s="129"/>
      <c r="G16" s="129"/>
      <c r="H16" s="129"/>
      <c r="I16" s="129"/>
      <c r="J16" s="129"/>
      <c r="K16" s="129"/>
      <c r="M16" s="78">
        <v>-1784422</v>
      </c>
      <c r="N16" s="62"/>
      <c r="O16" s="62">
        <f>M15+M16</f>
        <v>1396158</v>
      </c>
      <c r="P16" s="62"/>
      <c r="Q16" s="62"/>
      <c r="R16" s="62"/>
      <c r="S16" s="62"/>
    </row>
    <row r="17" spans="3:19" s="26" customFormat="1" ht="18" customHeight="1">
      <c r="C17" s="26" t="s">
        <v>107</v>
      </c>
      <c r="E17" s="139" t="s">
        <v>47</v>
      </c>
      <c r="F17" s="139"/>
      <c r="G17" s="139"/>
      <c r="H17" s="139"/>
      <c r="I17" s="139"/>
      <c r="J17" s="139"/>
      <c r="K17" s="139"/>
      <c r="M17" s="77">
        <v>17028904</v>
      </c>
      <c r="N17" s="62"/>
      <c r="O17" s="62"/>
      <c r="P17" s="62"/>
      <c r="Q17" s="62"/>
      <c r="R17" s="62"/>
      <c r="S17" s="62"/>
    </row>
    <row r="18" spans="5:19" s="26" customFormat="1" ht="18" customHeight="1">
      <c r="E18" s="129" t="s">
        <v>43</v>
      </c>
      <c r="F18" s="129"/>
      <c r="G18" s="129"/>
      <c r="H18" s="129"/>
      <c r="I18" s="129"/>
      <c r="J18" s="129"/>
      <c r="K18" s="129"/>
      <c r="M18" s="78">
        <v>-13550988</v>
      </c>
      <c r="N18" s="62"/>
      <c r="O18" s="62">
        <f>M17+M18</f>
        <v>3477916</v>
      </c>
      <c r="P18" s="62"/>
      <c r="Q18" s="62"/>
      <c r="R18" s="62"/>
      <c r="S18" s="62"/>
    </row>
    <row r="19" spans="3:19" s="26" customFormat="1" ht="18" customHeight="1" hidden="1">
      <c r="C19" s="87" t="s">
        <v>108</v>
      </c>
      <c r="E19" s="121" t="s">
        <v>172</v>
      </c>
      <c r="F19" s="129"/>
      <c r="G19" s="129"/>
      <c r="H19" s="129"/>
      <c r="I19" s="129"/>
      <c r="J19" s="129"/>
      <c r="K19" s="129"/>
      <c r="M19" s="77">
        <v>0</v>
      </c>
      <c r="N19" s="62"/>
      <c r="O19" s="62"/>
      <c r="P19" s="62"/>
      <c r="Q19" s="62"/>
      <c r="R19" s="62"/>
      <c r="S19" s="62"/>
    </row>
    <row r="20" spans="5:19" s="26" customFormat="1" ht="18" customHeight="1" hidden="1">
      <c r="E20" s="129" t="s">
        <v>43</v>
      </c>
      <c r="F20" s="129"/>
      <c r="G20" s="129"/>
      <c r="H20" s="129"/>
      <c r="I20" s="129"/>
      <c r="J20" s="129"/>
      <c r="K20" s="129"/>
      <c r="M20" s="78">
        <v>0</v>
      </c>
      <c r="N20" s="62"/>
      <c r="O20" s="62">
        <f>M19-M20</f>
        <v>0</v>
      </c>
      <c r="P20" s="62"/>
      <c r="Q20" s="62"/>
      <c r="R20" s="62"/>
      <c r="S20" s="62"/>
    </row>
    <row r="21" spans="3:19" s="26" customFormat="1" ht="18" customHeight="1">
      <c r="C21" s="87" t="s">
        <v>108</v>
      </c>
      <c r="E21" s="129" t="s">
        <v>48</v>
      </c>
      <c r="F21" s="129"/>
      <c r="G21" s="129"/>
      <c r="H21" s="129"/>
      <c r="I21" s="129"/>
      <c r="J21" s="129"/>
      <c r="K21" s="129"/>
      <c r="M21" s="62"/>
      <c r="N21" s="62"/>
      <c r="O21" s="78">
        <v>131303546</v>
      </c>
      <c r="P21" s="62"/>
      <c r="Q21" s="62"/>
      <c r="R21" s="62"/>
      <c r="S21" s="62"/>
    </row>
    <row r="22" spans="5:19" s="26" customFormat="1" ht="18" customHeight="1">
      <c r="E22" s="139" t="s">
        <v>49</v>
      </c>
      <c r="F22" s="139"/>
      <c r="G22" s="139"/>
      <c r="H22" s="139"/>
      <c r="I22" s="139"/>
      <c r="J22" s="139"/>
      <c r="K22" s="139"/>
      <c r="M22" s="62"/>
      <c r="N22" s="62"/>
      <c r="O22" s="62"/>
      <c r="P22" s="62"/>
      <c r="Q22" s="62">
        <f>SUM(O8:O21)</f>
        <v>7748080980</v>
      </c>
      <c r="R22" s="62"/>
      <c r="S22" s="62"/>
    </row>
    <row r="23" spans="2:19" s="26" customFormat="1" ht="18" customHeight="1">
      <c r="B23" s="38" t="s">
        <v>109</v>
      </c>
      <c r="D23" s="129" t="s">
        <v>50</v>
      </c>
      <c r="E23" s="129"/>
      <c r="F23" s="129"/>
      <c r="G23" s="129"/>
      <c r="H23" s="129"/>
      <c r="I23" s="129"/>
      <c r="J23" s="129"/>
      <c r="K23" s="129"/>
      <c r="M23" s="62"/>
      <c r="N23" s="62"/>
      <c r="O23" s="62"/>
      <c r="P23" s="62"/>
      <c r="Q23" s="62"/>
      <c r="R23" s="62"/>
      <c r="S23" s="62"/>
    </row>
    <row r="24" spans="2:19" s="26" customFormat="1" ht="18" customHeight="1">
      <c r="B24" s="38"/>
      <c r="C24" s="26" t="s">
        <v>102</v>
      </c>
      <c r="E24" s="129" t="s">
        <v>51</v>
      </c>
      <c r="F24" s="129"/>
      <c r="G24" s="129"/>
      <c r="H24" s="129"/>
      <c r="I24" s="129"/>
      <c r="J24" s="129"/>
      <c r="K24" s="129"/>
      <c r="M24" s="62"/>
      <c r="N24" s="62"/>
      <c r="O24" s="63">
        <v>191600</v>
      </c>
      <c r="P24" s="62"/>
      <c r="Q24" s="62"/>
      <c r="R24" s="62"/>
      <c r="S24" s="62"/>
    </row>
    <row r="25" spans="3:19" s="26" customFormat="1" ht="18" customHeight="1" hidden="1">
      <c r="C25" s="87" t="s">
        <v>103</v>
      </c>
      <c r="E25" s="121" t="s">
        <v>171</v>
      </c>
      <c r="F25" s="129"/>
      <c r="G25" s="129"/>
      <c r="H25" s="129"/>
      <c r="I25" s="129"/>
      <c r="J25" s="129"/>
      <c r="K25" s="129"/>
      <c r="M25" s="62"/>
      <c r="N25" s="62"/>
      <c r="O25" s="78">
        <v>0</v>
      </c>
      <c r="P25" s="62"/>
      <c r="Q25" s="62"/>
      <c r="R25" s="62"/>
      <c r="S25" s="62"/>
    </row>
    <row r="26" spans="5:19" s="26" customFormat="1" ht="18" customHeight="1">
      <c r="E26" s="139" t="s">
        <v>52</v>
      </c>
      <c r="F26" s="139"/>
      <c r="G26" s="139"/>
      <c r="H26" s="139"/>
      <c r="I26" s="139"/>
      <c r="J26" s="139"/>
      <c r="K26" s="139"/>
      <c r="M26" s="62"/>
      <c r="N26" s="62"/>
      <c r="O26" s="62"/>
      <c r="P26" s="62"/>
      <c r="Q26" s="63">
        <f>O24</f>
        <v>191600</v>
      </c>
      <c r="R26" s="62"/>
      <c r="S26" s="62"/>
    </row>
    <row r="27" spans="2:19" s="26" customFormat="1" ht="18" customHeight="1" hidden="1">
      <c r="B27" s="38" t="s">
        <v>110</v>
      </c>
      <c r="D27" s="121" t="s">
        <v>217</v>
      </c>
      <c r="E27" s="129"/>
      <c r="F27" s="129"/>
      <c r="G27" s="129"/>
      <c r="H27" s="129"/>
      <c r="I27" s="129"/>
      <c r="J27" s="129"/>
      <c r="K27" s="129"/>
      <c r="M27" s="62"/>
      <c r="N27" s="62"/>
      <c r="O27" s="62"/>
      <c r="P27" s="62"/>
      <c r="Q27" s="62"/>
      <c r="R27" s="62"/>
      <c r="S27" s="62"/>
    </row>
    <row r="28" spans="2:19" s="26" customFormat="1" ht="18" customHeight="1" hidden="1">
      <c r="B28" s="38"/>
      <c r="C28" s="26" t="s">
        <v>102</v>
      </c>
      <c r="E28" s="129" t="s">
        <v>53</v>
      </c>
      <c r="F28" s="129"/>
      <c r="G28" s="129"/>
      <c r="H28" s="129"/>
      <c r="I28" s="129"/>
      <c r="J28" s="129"/>
      <c r="K28" s="129"/>
      <c r="M28" s="62"/>
      <c r="N28" s="62"/>
      <c r="O28" s="62">
        <v>0</v>
      </c>
      <c r="P28" s="62"/>
      <c r="Q28" s="62"/>
      <c r="R28" s="62"/>
      <c r="S28" s="62"/>
    </row>
    <row r="29" spans="3:19" s="26" customFormat="1" ht="18" customHeight="1" hidden="1">
      <c r="C29" s="87" t="s">
        <v>103</v>
      </c>
      <c r="E29" s="121" t="s">
        <v>173</v>
      </c>
      <c r="F29" s="129"/>
      <c r="G29" s="129"/>
      <c r="H29" s="129"/>
      <c r="I29" s="129"/>
      <c r="J29" s="129"/>
      <c r="K29" s="129"/>
      <c r="M29" s="62"/>
      <c r="N29" s="62"/>
      <c r="O29" s="78">
        <v>0</v>
      </c>
      <c r="P29" s="62"/>
      <c r="Q29" s="62"/>
      <c r="R29" s="62"/>
      <c r="S29" s="62"/>
    </row>
    <row r="30" spans="5:19" s="26" customFormat="1" ht="18" customHeight="1" hidden="1">
      <c r="E30" s="129" t="s">
        <v>54</v>
      </c>
      <c r="F30" s="129"/>
      <c r="G30" s="129"/>
      <c r="H30" s="129"/>
      <c r="I30" s="129"/>
      <c r="J30" s="129"/>
      <c r="K30" s="129"/>
      <c r="M30" s="62"/>
      <c r="N30" s="62"/>
      <c r="O30" s="64"/>
      <c r="P30" s="62"/>
      <c r="Q30" s="63">
        <f>O29+O28</f>
        <v>0</v>
      </c>
      <c r="R30" s="62"/>
      <c r="S30" s="62"/>
    </row>
    <row r="31" spans="5:19" s="26" customFormat="1" ht="18" customHeight="1">
      <c r="E31" s="129" t="s">
        <v>55</v>
      </c>
      <c r="F31" s="129"/>
      <c r="G31" s="129"/>
      <c r="H31" s="129"/>
      <c r="I31" s="129"/>
      <c r="J31" s="129"/>
      <c r="K31" s="129"/>
      <c r="M31" s="62"/>
      <c r="N31" s="62"/>
      <c r="O31" s="62"/>
      <c r="P31" s="62"/>
      <c r="Q31" s="64"/>
      <c r="R31" s="62"/>
      <c r="S31" s="62">
        <f>SUM(Q22:Q30)</f>
        <v>7748272580</v>
      </c>
    </row>
    <row r="32" spans="1:19" s="26" customFormat="1" ht="18" customHeight="1">
      <c r="A32" s="46" t="s">
        <v>113</v>
      </c>
      <c r="C32" s="129" t="s">
        <v>56</v>
      </c>
      <c r="D32" s="129"/>
      <c r="E32" s="129"/>
      <c r="F32" s="129"/>
      <c r="G32" s="129"/>
      <c r="H32" s="129"/>
      <c r="I32" s="129"/>
      <c r="J32" s="129"/>
      <c r="K32" s="39"/>
      <c r="M32" s="62"/>
      <c r="N32" s="62"/>
      <c r="O32" s="62"/>
      <c r="P32" s="62"/>
      <c r="Q32" s="62"/>
      <c r="R32" s="62"/>
      <c r="S32" s="62"/>
    </row>
    <row r="33" spans="2:19" s="26" customFormat="1" ht="18" customHeight="1">
      <c r="B33" s="38" t="s">
        <v>81</v>
      </c>
      <c r="D33" s="129" t="s">
        <v>57</v>
      </c>
      <c r="E33" s="129"/>
      <c r="F33" s="129"/>
      <c r="G33" s="129"/>
      <c r="H33" s="129"/>
      <c r="I33" s="129"/>
      <c r="J33" s="129"/>
      <c r="K33" s="129"/>
      <c r="M33" s="62"/>
      <c r="N33" s="62"/>
      <c r="O33" s="62"/>
      <c r="P33" s="62"/>
      <c r="Q33" s="77">
        <v>1527131129</v>
      </c>
      <c r="R33" s="62"/>
      <c r="S33" s="62"/>
    </row>
    <row r="34" spans="2:19" s="26" customFormat="1" ht="18" customHeight="1">
      <c r="B34" s="38" t="s">
        <v>109</v>
      </c>
      <c r="D34" s="129" t="s">
        <v>58</v>
      </c>
      <c r="E34" s="129"/>
      <c r="F34" s="129"/>
      <c r="G34" s="129"/>
      <c r="H34" s="129"/>
      <c r="I34" s="129"/>
      <c r="J34" s="129"/>
      <c r="K34" s="129"/>
      <c r="M34" s="62"/>
      <c r="N34" s="62"/>
      <c r="O34" s="62">
        <v>55617786</v>
      </c>
      <c r="P34" s="62"/>
      <c r="Q34" s="62"/>
      <c r="R34" s="62"/>
      <c r="S34" s="62"/>
    </row>
    <row r="35" spans="2:19" s="26" customFormat="1" ht="18" customHeight="1">
      <c r="B35" s="38"/>
      <c r="D35" s="90"/>
      <c r="E35" s="121" t="s">
        <v>173</v>
      </c>
      <c r="F35" s="133"/>
      <c r="G35" s="133"/>
      <c r="H35" s="133"/>
      <c r="I35" s="133"/>
      <c r="J35" s="133"/>
      <c r="K35" s="133"/>
      <c r="M35" s="62"/>
      <c r="N35" s="62"/>
      <c r="O35" s="63">
        <v>-5197954</v>
      </c>
      <c r="P35" s="62"/>
      <c r="Q35" s="100">
        <f>O34+O35</f>
        <v>50419832</v>
      </c>
      <c r="R35" s="62"/>
      <c r="S35" s="62"/>
    </row>
    <row r="36" spans="2:19" s="26" customFormat="1" ht="18" customHeight="1">
      <c r="B36" s="86" t="s">
        <v>185</v>
      </c>
      <c r="D36" s="129" t="s">
        <v>59</v>
      </c>
      <c r="E36" s="129"/>
      <c r="F36" s="129"/>
      <c r="G36" s="129"/>
      <c r="H36" s="129"/>
      <c r="I36" s="129"/>
      <c r="J36" s="129"/>
      <c r="K36" s="129"/>
      <c r="M36" s="62"/>
      <c r="N36" s="62"/>
      <c r="O36" s="62"/>
      <c r="P36" s="62"/>
      <c r="Q36" s="78">
        <v>1909475</v>
      </c>
      <c r="R36" s="62"/>
      <c r="S36" s="62"/>
    </row>
    <row r="37" spans="2:19" s="26" customFormat="1" ht="18" customHeight="1" hidden="1">
      <c r="B37" s="140" t="s">
        <v>214</v>
      </c>
      <c r="C37" s="140"/>
      <c r="D37" s="121" t="s">
        <v>216</v>
      </c>
      <c r="E37" s="129"/>
      <c r="F37" s="129"/>
      <c r="G37" s="129"/>
      <c r="H37" s="129"/>
      <c r="I37" s="129"/>
      <c r="J37" s="129"/>
      <c r="K37" s="129"/>
      <c r="M37" s="62"/>
      <c r="N37" s="62"/>
      <c r="O37" s="62"/>
      <c r="P37" s="62"/>
      <c r="Q37" s="77">
        <v>0</v>
      </c>
      <c r="R37" s="62"/>
      <c r="S37" s="62"/>
    </row>
    <row r="38" spans="2:19" s="26" customFormat="1" ht="18" customHeight="1" hidden="1">
      <c r="B38" s="86" t="s">
        <v>215</v>
      </c>
      <c r="D38" s="129" t="s">
        <v>60</v>
      </c>
      <c r="E38" s="129"/>
      <c r="F38" s="129"/>
      <c r="G38" s="129"/>
      <c r="H38" s="129"/>
      <c r="I38" s="129"/>
      <c r="J38" s="129"/>
      <c r="K38" s="129"/>
      <c r="M38" s="62"/>
      <c r="N38" s="62"/>
      <c r="O38" s="62"/>
      <c r="P38" s="62"/>
      <c r="Q38" s="78">
        <v>0</v>
      </c>
      <c r="R38" s="62"/>
      <c r="S38" s="62"/>
    </row>
    <row r="39" spans="5:19" s="26" customFormat="1" ht="18" customHeight="1">
      <c r="E39" s="129" t="s">
        <v>61</v>
      </c>
      <c r="F39" s="129"/>
      <c r="G39" s="129"/>
      <c r="H39" s="129"/>
      <c r="I39" s="129"/>
      <c r="J39" s="129"/>
      <c r="K39" s="129"/>
      <c r="M39" s="62"/>
      <c r="N39" s="62"/>
      <c r="O39" s="62"/>
      <c r="P39" s="62"/>
      <c r="Q39" s="62"/>
      <c r="R39" s="62"/>
      <c r="S39" s="63">
        <f>SUM(Q33:Q39)</f>
        <v>1579460436</v>
      </c>
    </row>
    <row r="40" spans="5:19" s="26" customFormat="1" ht="18" customHeight="1" thickBot="1">
      <c r="E40" s="121" t="s">
        <v>62</v>
      </c>
      <c r="F40" s="129"/>
      <c r="G40" s="129"/>
      <c r="H40" s="129"/>
      <c r="I40" s="129"/>
      <c r="J40" s="129"/>
      <c r="K40" s="129"/>
      <c r="M40" s="62"/>
      <c r="N40" s="62"/>
      <c r="O40" s="62"/>
      <c r="P40" s="62"/>
      <c r="Q40" s="62"/>
      <c r="R40" s="62"/>
      <c r="S40" s="65">
        <f>S31+S39</f>
        <v>9327733016</v>
      </c>
    </row>
    <row r="41" spans="13:19" s="25" customFormat="1" ht="18" customHeight="1" thickTop="1">
      <c r="M41" s="14"/>
      <c r="N41" s="14"/>
      <c r="O41" s="14"/>
      <c r="P41" s="14"/>
      <c r="Q41" s="14"/>
      <c r="R41" s="14"/>
      <c r="S41" s="14"/>
    </row>
    <row r="42" spans="13:19" s="25" customFormat="1" ht="18" customHeight="1">
      <c r="M42" s="45"/>
      <c r="N42" s="45"/>
      <c r="O42" s="45"/>
      <c r="P42" s="45"/>
      <c r="Q42" s="45"/>
      <c r="R42" s="45"/>
      <c r="S42" s="45"/>
    </row>
    <row r="43" spans="1:19" s="25" customFormat="1" ht="19.5" customHeight="1">
      <c r="A43" s="115" t="s">
        <v>134</v>
      </c>
      <c r="B43" s="115"/>
      <c r="C43" s="115"/>
      <c r="D43" s="115"/>
      <c r="E43" s="115"/>
      <c r="F43" s="115"/>
      <c r="G43" s="115"/>
      <c r="H43" s="115"/>
      <c r="I43" s="115"/>
      <c r="J43" s="115"/>
      <c r="K43" s="115"/>
      <c r="L43" s="115"/>
      <c r="M43" s="115"/>
      <c r="N43" s="132"/>
      <c r="O43" s="132"/>
      <c r="P43" s="132"/>
      <c r="Q43" s="132"/>
      <c r="R43" s="132"/>
      <c r="S43" s="132"/>
    </row>
    <row r="44" spans="1:19" s="26" customFormat="1" ht="18" customHeight="1">
      <c r="A44" s="88" t="s">
        <v>117</v>
      </c>
      <c r="C44" s="129" t="s">
        <v>63</v>
      </c>
      <c r="D44" s="129"/>
      <c r="E44" s="129"/>
      <c r="F44" s="129"/>
      <c r="G44" s="129"/>
      <c r="H44" s="129"/>
      <c r="I44" s="129"/>
      <c r="J44" s="129"/>
      <c r="K44" s="39"/>
      <c r="M44" s="66"/>
      <c r="N44" s="66"/>
      <c r="O44" s="66"/>
      <c r="P44" s="66"/>
      <c r="Q44" s="66"/>
      <c r="R44" s="66"/>
      <c r="S44" s="66"/>
    </row>
    <row r="45" spans="2:19" s="26" customFormat="1" ht="18" customHeight="1">
      <c r="B45" s="38" t="s">
        <v>81</v>
      </c>
      <c r="D45" s="121" t="s">
        <v>7</v>
      </c>
      <c r="E45" s="129"/>
      <c r="F45" s="129"/>
      <c r="G45" s="129"/>
      <c r="H45" s="129"/>
      <c r="I45" s="129"/>
      <c r="J45" s="129"/>
      <c r="K45" s="129"/>
      <c r="M45" s="62"/>
      <c r="N45" s="62"/>
      <c r="O45" s="62"/>
      <c r="P45" s="62"/>
      <c r="Q45" s="62"/>
      <c r="R45" s="62"/>
      <c r="S45" s="62"/>
    </row>
    <row r="46" spans="3:19" s="26" customFormat="1" ht="18" customHeight="1">
      <c r="C46" s="87" t="s">
        <v>102</v>
      </c>
      <c r="E46" s="121" t="s">
        <v>202</v>
      </c>
      <c r="F46" s="129"/>
      <c r="G46" s="129"/>
      <c r="H46" s="129"/>
      <c r="I46" s="129"/>
      <c r="J46" s="129"/>
      <c r="K46" s="129"/>
      <c r="M46" s="77"/>
      <c r="N46" s="62"/>
      <c r="O46" s="62"/>
      <c r="P46" s="62"/>
      <c r="Q46" s="62"/>
      <c r="R46" s="62"/>
      <c r="S46" s="62"/>
    </row>
    <row r="47" spans="5:19" s="26" customFormat="1" ht="18" customHeight="1">
      <c r="E47" s="121" t="s">
        <v>203</v>
      </c>
      <c r="F47" s="129"/>
      <c r="G47" s="129"/>
      <c r="H47" s="129"/>
      <c r="I47" s="129"/>
      <c r="J47" s="129"/>
      <c r="K47" s="129"/>
      <c r="M47" s="79"/>
      <c r="N47" s="62"/>
      <c r="O47" s="62">
        <v>3336008352</v>
      </c>
      <c r="P47" s="62"/>
      <c r="Q47" s="62"/>
      <c r="R47" s="62"/>
      <c r="S47" s="62"/>
    </row>
    <row r="48" spans="3:19" s="26" customFormat="1" ht="18" customHeight="1" hidden="1">
      <c r="C48" s="87" t="s">
        <v>103</v>
      </c>
      <c r="E48" s="121" t="s">
        <v>177</v>
      </c>
      <c r="F48" s="129"/>
      <c r="G48" s="129"/>
      <c r="H48" s="129"/>
      <c r="I48" s="129"/>
      <c r="J48" s="129"/>
      <c r="K48" s="129"/>
      <c r="M48" s="77"/>
      <c r="N48" s="62"/>
      <c r="O48" s="63">
        <v>0</v>
      </c>
      <c r="P48" s="62"/>
      <c r="Q48" s="62"/>
      <c r="R48" s="62"/>
      <c r="S48" s="62"/>
    </row>
    <row r="49" spans="5:19" s="26" customFormat="1" ht="18" customHeight="1">
      <c r="E49" s="121" t="s">
        <v>174</v>
      </c>
      <c r="F49" s="129"/>
      <c r="G49" s="129"/>
      <c r="H49" s="129"/>
      <c r="I49" s="129"/>
      <c r="J49" s="129"/>
      <c r="K49" s="129"/>
      <c r="M49" s="79"/>
      <c r="N49" s="62"/>
      <c r="O49" s="101"/>
      <c r="P49" s="62"/>
      <c r="Q49" s="79">
        <f>SUM(O47)</f>
        <v>3336008352</v>
      </c>
      <c r="R49" s="62"/>
      <c r="S49" s="62"/>
    </row>
    <row r="50" spans="2:19" s="26" customFormat="1" ht="18" customHeight="1" hidden="1">
      <c r="B50" s="86" t="s">
        <v>175</v>
      </c>
      <c r="D50" s="121" t="s">
        <v>176</v>
      </c>
      <c r="E50" s="129"/>
      <c r="F50" s="129"/>
      <c r="G50" s="129"/>
      <c r="H50" s="129"/>
      <c r="I50" s="129"/>
      <c r="J50" s="129"/>
      <c r="K50" s="129"/>
      <c r="M50" s="62"/>
      <c r="N50" s="62"/>
      <c r="O50" s="62"/>
      <c r="P50" s="62"/>
      <c r="Q50" s="62"/>
      <c r="R50" s="62"/>
      <c r="S50" s="62"/>
    </row>
    <row r="51" spans="3:19" s="26" customFormat="1" ht="18" customHeight="1" hidden="1">
      <c r="C51" s="87" t="s">
        <v>102</v>
      </c>
      <c r="E51" s="121" t="s">
        <v>202</v>
      </c>
      <c r="F51" s="129"/>
      <c r="G51" s="129"/>
      <c r="H51" s="129"/>
      <c r="I51" s="129"/>
      <c r="J51" s="129"/>
      <c r="K51" s="129"/>
      <c r="M51" s="77"/>
      <c r="N51" s="62"/>
      <c r="O51" s="62"/>
      <c r="P51" s="62"/>
      <c r="Q51" s="62"/>
      <c r="R51" s="62"/>
      <c r="S51" s="62"/>
    </row>
    <row r="52" spans="5:19" s="26" customFormat="1" ht="18" customHeight="1" hidden="1">
      <c r="E52" s="121" t="s">
        <v>204</v>
      </c>
      <c r="F52" s="129"/>
      <c r="G52" s="129"/>
      <c r="H52" s="129"/>
      <c r="I52" s="129"/>
      <c r="J52" s="129"/>
      <c r="K52" s="129"/>
      <c r="M52" s="79"/>
      <c r="N52" s="62"/>
      <c r="O52" s="62">
        <v>0</v>
      </c>
      <c r="P52" s="62"/>
      <c r="Q52" s="62"/>
      <c r="R52" s="62"/>
      <c r="S52" s="62"/>
    </row>
    <row r="53" spans="3:19" s="26" customFormat="1" ht="18" customHeight="1" hidden="1">
      <c r="C53" s="87" t="s">
        <v>103</v>
      </c>
      <c r="E53" s="121" t="s">
        <v>178</v>
      </c>
      <c r="F53" s="129"/>
      <c r="G53" s="129"/>
      <c r="H53" s="129"/>
      <c r="I53" s="129"/>
      <c r="J53" s="129"/>
      <c r="K53" s="129"/>
      <c r="M53" s="77"/>
      <c r="N53" s="62"/>
      <c r="O53" s="63">
        <v>0</v>
      </c>
      <c r="P53" s="62"/>
      <c r="Q53" s="62"/>
      <c r="R53" s="62"/>
      <c r="S53" s="62"/>
    </row>
    <row r="54" spans="5:19" s="26" customFormat="1" ht="18" customHeight="1" hidden="1">
      <c r="E54" s="121" t="s">
        <v>179</v>
      </c>
      <c r="F54" s="129"/>
      <c r="G54" s="129"/>
      <c r="H54" s="129"/>
      <c r="I54" s="129"/>
      <c r="J54" s="129"/>
      <c r="K54" s="129"/>
      <c r="M54" s="79"/>
      <c r="N54" s="62"/>
      <c r="O54" s="79"/>
      <c r="P54" s="62"/>
      <c r="Q54" s="79">
        <f>SUM(O52:O53)</f>
        <v>0</v>
      </c>
      <c r="R54" s="62"/>
      <c r="S54" s="62"/>
    </row>
    <row r="55" spans="2:19" s="26" customFormat="1" ht="18" customHeight="1" hidden="1">
      <c r="B55" s="86" t="s">
        <v>180</v>
      </c>
      <c r="D55" s="121" t="s">
        <v>181</v>
      </c>
      <c r="E55" s="129"/>
      <c r="F55" s="129"/>
      <c r="G55" s="129"/>
      <c r="H55" s="129"/>
      <c r="I55" s="129"/>
      <c r="J55" s="129"/>
      <c r="K55" s="129"/>
      <c r="M55" s="62"/>
      <c r="N55" s="62"/>
      <c r="O55" s="62"/>
      <c r="P55" s="62"/>
      <c r="Q55" s="77">
        <v>0</v>
      </c>
      <c r="R55" s="62"/>
      <c r="S55" s="62"/>
    </row>
    <row r="56" spans="2:19" s="26" customFormat="1" ht="18" customHeight="1">
      <c r="B56" s="86" t="s">
        <v>195</v>
      </c>
      <c r="D56" s="121" t="s">
        <v>64</v>
      </c>
      <c r="E56" s="129"/>
      <c r="F56" s="129"/>
      <c r="G56" s="129"/>
      <c r="H56" s="129"/>
      <c r="I56" s="129"/>
      <c r="J56" s="129"/>
      <c r="K56" s="129"/>
      <c r="M56" s="62"/>
      <c r="N56" s="62"/>
      <c r="O56" s="62"/>
      <c r="P56" s="62"/>
      <c r="Q56" s="77"/>
      <c r="R56" s="62"/>
      <c r="S56" s="62"/>
    </row>
    <row r="57" spans="2:19" s="26" customFormat="1" ht="18" customHeight="1">
      <c r="B57" s="38"/>
      <c r="C57" s="26" t="s">
        <v>102</v>
      </c>
      <c r="E57" s="121" t="s">
        <v>170</v>
      </c>
      <c r="F57" s="129"/>
      <c r="G57" s="129"/>
      <c r="H57" s="129"/>
      <c r="I57" s="129"/>
      <c r="J57" s="129"/>
      <c r="K57" s="129"/>
      <c r="M57" s="66"/>
      <c r="N57" s="66"/>
      <c r="O57" s="77">
        <v>167468768</v>
      </c>
      <c r="P57" s="62"/>
      <c r="Q57" s="62"/>
      <c r="R57" s="62"/>
      <c r="S57" s="62"/>
    </row>
    <row r="58" spans="2:19" s="26" customFormat="1" ht="18" customHeight="1">
      <c r="B58" s="38"/>
      <c r="C58" s="26" t="s">
        <v>103</v>
      </c>
      <c r="E58" s="121" t="s">
        <v>65</v>
      </c>
      <c r="F58" s="129"/>
      <c r="G58" s="129"/>
      <c r="H58" s="129"/>
      <c r="I58" s="129"/>
      <c r="J58" s="129"/>
      <c r="K58" s="129"/>
      <c r="M58" s="66"/>
      <c r="N58" s="66"/>
      <c r="O58" s="77">
        <v>90003840</v>
      </c>
      <c r="P58" s="62"/>
      <c r="Q58" s="62"/>
      <c r="R58" s="62"/>
      <c r="S58" s="62"/>
    </row>
    <row r="59" spans="2:19" s="26" customFormat="1" ht="18" customHeight="1" hidden="1">
      <c r="B59" s="38"/>
      <c r="C59" s="26" t="s">
        <v>104</v>
      </c>
      <c r="E59" s="121" t="s">
        <v>182</v>
      </c>
      <c r="F59" s="129"/>
      <c r="G59" s="129"/>
      <c r="H59" s="129"/>
      <c r="I59" s="129"/>
      <c r="J59" s="129"/>
      <c r="K59" s="129"/>
      <c r="M59" s="66"/>
      <c r="N59" s="66"/>
      <c r="O59" s="78">
        <v>0</v>
      </c>
      <c r="P59" s="62"/>
      <c r="Q59" s="62"/>
      <c r="R59" s="62"/>
      <c r="S59" s="62"/>
    </row>
    <row r="60" spans="5:19" s="26" customFormat="1" ht="18" customHeight="1">
      <c r="E60" s="121" t="s">
        <v>183</v>
      </c>
      <c r="F60" s="129"/>
      <c r="G60" s="129"/>
      <c r="H60" s="129"/>
      <c r="I60" s="129"/>
      <c r="J60" s="129"/>
      <c r="K60" s="129"/>
      <c r="M60" s="66"/>
      <c r="N60" s="66"/>
      <c r="O60" s="92"/>
      <c r="P60" s="62"/>
      <c r="Q60" s="62">
        <f>SUM(O57:O58)</f>
        <v>257472608</v>
      </c>
      <c r="R60" s="62"/>
      <c r="S60" s="62"/>
    </row>
    <row r="61" spans="2:19" s="26" customFormat="1" ht="18" customHeight="1" hidden="1">
      <c r="B61" s="86" t="s">
        <v>168</v>
      </c>
      <c r="D61" s="121" t="s">
        <v>184</v>
      </c>
      <c r="E61" s="129"/>
      <c r="F61" s="129"/>
      <c r="G61" s="129"/>
      <c r="H61" s="129"/>
      <c r="I61" s="129"/>
      <c r="J61" s="129"/>
      <c r="K61" s="129"/>
      <c r="M61" s="62"/>
      <c r="N61" s="62"/>
      <c r="O61" s="62"/>
      <c r="P61" s="62"/>
      <c r="Q61" s="78">
        <v>0</v>
      </c>
      <c r="R61" s="62"/>
      <c r="S61" s="62"/>
    </row>
    <row r="62" spans="5:19" s="26" customFormat="1" ht="18" customHeight="1">
      <c r="E62" s="121" t="s">
        <v>66</v>
      </c>
      <c r="F62" s="129"/>
      <c r="G62" s="129"/>
      <c r="H62" s="129"/>
      <c r="I62" s="129"/>
      <c r="J62" s="129"/>
      <c r="K62" s="129"/>
      <c r="M62" s="62"/>
      <c r="N62" s="62"/>
      <c r="O62" s="62"/>
      <c r="P62" s="62"/>
      <c r="Q62" s="92"/>
      <c r="R62" s="62"/>
      <c r="S62" s="64">
        <f>SUM(Q49:Q61)</f>
        <v>3593480960</v>
      </c>
    </row>
    <row r="63" spans="1:19" s="26" customFormat="1" ht="18" customHeight="1">
      <c r="A63" s="88" t="s">
        <v>114</v>
      </c>
      <c r="C63" s="121" t="s">
        <v>67</v>
      </c>
      <c r="D63" s="129"/>
      <c r="E63" s="129"/>
      <c r="F63" s="129"/>
      <c r="G63" s="129"/>
      <c r="H63" s="129"/>
      <c r="I63" s="129"/>
      <c r="J63" s="129"/>
      <c r="K63" s="39"/>
      <c r="M63" s="66"/>
      <c r="N63" s="66"/>
      <c r="O63" s="66"/>
      <c r="P63" s="66"/>
      <c r="Q63" s="66"/>
      <c r="R63" s="66"/>
      <c r="S63" s="66"/>
    </row>
    <row r="64" spans="1:19" s="26" customFormat="1" ht="18" customHeight="1" hidden="1">
      <c r="A64" s="88"/>
      <c r="B64" s="38" t="s">
        <v>81</v>
      </c>
      <c r="D64" s="121" t="s">
        <v>68</v>
      </c>
      <c r="E64" s="129"/>
      <c r="F64" s="129"/>
      <c r="G64" s="129"/>
      <c r="H64" s="129"/>
      <c r="I64" s="129"/>
      <c r="J64" s="129"/>
      <c r="K64" s="129"/>
      <c r="M64" s="66"/>
      <c r="N64" s="66"/>
      <c r="O64" s="66"/>
      <c r="P64" s="66"/>
      <c r="Q64" s="79">
        <f>SUM(O64)</f>
        <v>0</v>
      </c>
      <c r="R64" s="66"/>
      <c r="S64" s="66"/>
    </row>
    <row r="65" spans="2:19" s="26" customFormat="1" ht="18" customHeight="1">
      <c r="B65" s="86" t="s">
        <v>237</v>
      </c>
      <c r="D65" s="121" t="s">
        <v>7</v>
      </c>
      <c r="E65" s="129"/>
      <c r="F65" s="129"/>
      <c r="G65" s="129"/>
      <c r="H65" s="129"/>
      <c r="I65" s="129"/>
      <c r="J65" s="129"/>
      <c r="K65" s="129"/>
      <c r="M65" s="62"/>
      <c r="N65" s="62"/>
      <c r="O65" s="62"/>
      <c r="P65" s="62"/>
      <c r="Q65" s="62"/>
      <c r="R65" s="62"/>
      <c r="S65" s="62"/>
    </row>
    <row r="66" spans="3:19" s="26" customFormat="1" ht="18" customHeight="1">
      <c r="C66" s="89" t="s">
        <v>102</v>
      </c>
      <c r="E66" s="121" t="s">
        <v>202</v>
      </c>
      <c r="F66" s="129"/>
      <c r="G66" s="129"/>
      <c r="H66" s="129"/>
      <c r="I66" s="129"/>
      <c r="J66" s="129"/>
      <c r="K66" s="129"/>
      <c r="M66" s="77"/>
      <c r="N66" s="62"/>
      <c r="O66" s="62"/>
      <c r="P66" s="62"/>
      <c r="Q66" s="62"/>
      <c r="R66" s="62"/>
      <c r="S66" s="62"/>
    </row>
    <row r="67" spans="3:19" s="26" customFormat="1" ht="18" customHeight="1">
      <c r="C67" s="1"/>
      <c r="E67" s="121" t="s">
        <v>203</v>
      </c>
      <c r="F67" s="129"/>
      <c r="G67" s="129"/>
      <c r="H67" s="129"/>
      <c r="I67" s="129"/>
      <c r="J67" s="129"/>
      <c r="K67" s="129"/>
      <c r="M67" s="79"/>
      <c r="N67" s="62"/>
      <c r="O67" s="63">
        <v>215136394</v>
      </c>
      <c r="P67" s="62"/>
      <c r="Q67" s="62"/>
      <c r="R67" s="62"/>
      <c r="S67" s="62"/>
    </row>
    <row r="68" spans="3:19" s="26" customFormat="1" ht="18" customHeight="1" hidden="1">
      <c r="C68" s="89" t="s">
        <v>103</v>
      </c>
      <c r="E68" s="121" t="s">
        <v>177</v>
      </c>
      <c r="F68" s="129"/>
      <c r="G68" s="129"/>
      <c r="H68" s="129"/>
      <c r="I68" s="129"/>
      <c r="J68" s="129"/>
      <c r="K68" s="129"/>
      <c r="M68" s="77"/>
      <c r="N68" s="62"/>
      <c r="O68" s="63">
        <v>0</v>
      </c>
      <c r="P68" s="62"/>
      <c r="Q68" s="62"/>
      <c r="R68" s="62"/>
      <c r="S68" s="62"/>
    </row>
    <row r="69" spans="3:19" s="26" customFormat="1" ht="18" customHeight="1">
      <c r="C69" s="1"/>
      <c r="E69" s="121" t="s">
        <v>174</v>
      </c>
      <c r="F69" s="129"/>
      <c r="G69" s="129"/>
      <c r="H69" s="129"/>
      <c r="I69" s="129"/>
      <c r="J69" s="129"/>
      <c r="K69" s="129"/>
      <c r="M69" s="79"/>
      <c r="N69" s="62"/>
      <c r="O69" s="79"/>
      <c r="P69" s="62"/>
      <c r="Q69" s="79">
        <f>SUM(O67)</f>
        <v>215136394</v>
      </c>
      <c r="R69" s="62"/>
      <c r="S69" s="62"/>
    </row>
    <row r="70" spans="2:19" s="26" customFormat="1" ht="18" customHeight="1" hidden="1">
      <c r="B70" s="86" t="s">
        <v>185</v>
      </c>
      <c r="D70" s="121" t="s">
        <v>176</v>
      </c>
      <c r="E70" s="129"/>
      <c r="F70" s="129"/>
      <c r="G70" s="129"/>
      <c r="H70" s="129"/>
      <c r="I70" s="129"/>
      <c r="J70" s="129"/>
      <c r="K70" s="129"/>
      <c r="M70" s="62"/>
      <c r="N70" s="62"/>
      <c r="O70" s="62"/>
      <c r="P70" s="62"/>
      <c r="Q70" s="62"/>
      <c r="R70" s="62"/>
      <c r="S70" s="62"/>
    </row>
    <row r="71" spans="3:19" s="26" customFormat="1" ht="18" customHeight="1" hidden="1">
      <c r="C71" s="87" t="s">
        <v>102</v>
      </c>
      <c r="E71" s="121" t="s">
        <v>202</v>
      </c>
      <c r="F71" s="129"/>
      <c r="G71" s="129"/>
      <c r="H71" s="129"/>
      <c r="I71" s="129"/>
      <c r="J71" s="129"/>
      <c r="K71" s="129"/>
      <c r="M71" s="77"/>
      <c r="N71" s="62"/>
      <c r="O71" s="62"/>
      <c r="P71" s="62"/>
      <c r="Q71" s="62"/>
      <c r="R71" s="62"/>
      <c r="S71" s="62"/>
    </row>
    <row r="72" spans="5:19" s="26" customFormat="1" ht="18" customHeight="1" hidden="1">
      <c r="E72" s="121" t="s">
        <v>204</v>
      </c>
      <c r="F72" s="129"/>
      <c r="G72" s="129"/>
      <c r="H72" s="129"/>
      <c r="I72" s="129"/>
      <c r="J72" s="129"/>
      <c r="K72" s="129"/>
      <c r="M72" s="79"/>
      <c r="N72" s="62"/>
      <c r="O72" s="62">
        <v>0</v>
      </c>
      <c r="P72" s="62"/>
      <c r="Q72" s="62"/>
      <c r="R72" s="62"/>
      <c r="S72" s="62"/>
    </row>
    <row r="73" spans="3:19" s="26" customFormat="1" ht="18" customHeight="1" hidden="1">
      <c r="C73" s="87" t="s">
        <v>103</v>
      </c>
      <c r="E73" s="138" t="s">
        <v>178</v>
      </c>
      <c r="F73" s="139"/>
      <c r="G73" s="139"/>
      <c r="H73" s="139"/>
      <c r="I73" s="139"/>
      <c r="J73" s="139"/>
      <c r="K73" s="139"/>
      <c r="M73" s="77"/>
      <c r="N73" s="62"/>
      <c r="O73" s="63">
        <v>0</v>
      </c>
      <c r="P73" s="62"/>
      <c r="Q73" s="62"/>
      <c r="R73" s="62"/>
      <c r="S73" s="62"/>
    </row>
    <row r="74" spans="5:19" s="26" customFormat="1" ht="18" customHeight="1" hidden="1">
      <c r="E74" s="121" t="s">
        <v>179</v>
      </c>
      <c r="F74" s="129"/>
      <c r="G74" s="129"/>
      <c r="H74" s="129"/>
      <c r="I74" s="129"/>
      <c r="J74" s="129"/>
      <c r="K74" s="129"/>
      <c r="M74" s="79"/>
      <c r="N74" s="62"/>
      <c r="O74" s="79"/>
      <c r="P74" s="62"/>
      <c r="Q74" s="79">
        <f>SUM(O72:O73)</f>
        <v>0</v>
      </c>
      <c r="R74" s="62"/>
      <c r="S74" s="62"/>
    </row>
    <row r="75" spans="2:19" s="26" customFormat="1" ht="18" customHeight="1" hidden="1">
      <c r="B75" s="86" t="s">
        <v>186</v>
      </c>
      <c r="D75" s="121" t="s">
        <v>181</v>
      </c>
      <c r="E75" s="129"/>
      <c r="F75" s="129"/>
      <c r="G75" s="129"/>
      <c r="H75" s="129"/>
      <c r="I75" s="129"/>
      <c r="J75" s="129"/>
      <c r="K75" s="129"/>
      <c r="M75" s="62"/>
      <c r="N75" s="62"/>
      <c r="O75" s="62"/>
      <c r="P75" s="62"/>
      <c r="Q75" s="77">
        <v>0</v>
      </c>
      <c r="R75" s="62"/>
      <c r="S75" s="62"/>
    </row>
    <row r="76" spans="2:19" s="26" customFormat="1" ht="18" customHeight="1">
      <c r="B76" s="86" t="s">
        <v>109</v>
      </c>
      <c r="D76" s="121" t="s">
        <v>188</v>
      </c>
      <c r="E76" s="129"/>
      <c r="F76" s="129"/>
      <c r="G76" s="129"/>
      <c r="H76" s="129"/>
      <c r="I76" s="129"/>
      <c r="J76" s="129"/>
      <c r="K76" s="129"/>
      <c r="M76" s="62"/>
      <c r="N76" s="62"/>
      <c r="O76" s="62"/>
      <c r="P76" s="62"/>
      <c r="Q76" s="77">
        <v>274521447</v>
      </c>
      <c r="R76" s="62"/>
      <c r="S76" s="62"/>
    </row>
    <row r="77" spans="2:19" s="26" customFormat="1" ht="18" customHeight="1" hidden="1">
      <c r="B77" s="86" t="s">
        <v>187</v>
      </c>
      <c r="D77" s="121" t="s">
        <v>69</v>
      </c>
      <c r="E77" s="129"/>
      <c r="F77" s="129"/>
      <c r="G77" s="129"/>
      <c r="H77" s="129"/>
      <c r="I77" s="129"/>
      <c r="J77" s="129"/>
      <c r="K77" s="129"/>
      <c r="M77" s="62"/>
      <c r="N77" s="62"/>
      <c r="O77" s="62"/>
      <c r="P77" s="62"/>
      <c r="Q77" s="77">
        <v>0</v>
      </c>
      <c r="R77" s="62"/>
      <c r="S77" s="62"/>
    </row>
    <row r="78" spans="2:19" s="26" customFormat="1" ht="18" customHeight="1">
      <c r="B78" s="86" t="s">
        <v>185</v>
      </c>
      <c r="D78" s="121" t="s">
        <v>64</v>
      </c>
      <c r="E78" s="129"/>
      <c r="F78" s="129"/>
      <c r="G78" s="129"/>
      <c r="H78" s="129"/>
      <c r="I78" s="129"/>
      <c r="J78" s="129"/>
      <c r="K78" s="129"/>
      <c r="M78" s="62"/>
      <c r="N78" s="62"/>
      <c r="O78" s="62"/>
      <c r="P78" s="62"/>
      <c r="Q78" s="77"/>
      <c r="R78" s="62"/>
      <c r="S78" s="62"/>
    </row>
    <row r="79" spans="2:19" s="26" customFormat="1" ht="18" customHeight="1" hidden="1">
      <c r="B79" s="38"/>
      <c r="C79" s="26" t="s">
        <v>102</v>
      </c>
      <c r="E79" s="121" t="s">
        <v>170</v>
      </c>
      <c r="F79" s="129"/>
      <c r="G79" s="129"/>
      <c r="H79" s="129"/>
      <c r="I79" s="129"/>
      <c r="J79" s="129"/>
      <c r="K79" s="129"/>
      <c r="M79" s="66"/>
      <c r="N79" s="66"/>
      <c r="O79" s="77">
        <v>0</v>
      </c>
      <c r="P79" s="62"/>
      <c r="Q79" s="62"/>
      <c r="R79" s="62"/>
      <c r="S79" s="62"/>
    </row>
    <row r="80" spans="2:19" s="26" customFormat="1" ht="18" customHeight="1">
      <c r="B80" s="38"/>
      <c r="C80" s="87" t="s">
        <v>102</v>
      </c>
      <c r="E80" s="121" t="s">
        <v>189</v>
      </c>
      <c r="F80" s="129"/>
      <c r="G80" s="129"/>
      <c r="H80" s="129"/>
      <c r="I80" s="129"/>
      <c r="J80" s="129"/>
      <c r="K80" s="129"/>
      <c r="M80" s="66"/>
      <c r="N80" s="66"/>
      <c r="O80" s="78">
        <v>8368000</v>
      </c>
      <c r="P80" s="62"/>
      <c r="Q80" s="62"/>
      <c r="R80" s="62"/>
      <c r="S80" s="62"/>
    </row>
    <row r="81" spans="2:19" s="26" customFormat="1" ht="18" customHeight="1" hidden="1">
      <c r="B81" s="38"/>
      <c r="C81" s="87" t="s">
        <v>104</v>
      </c>
      <c r="E81" s="121" t="s">
        <v>65</v>
      </c>
      <c r="F81" s="129"/>
      <c r="G81" s="129"/>
      <c r="H81" s="129"/>
      <c r="I81" s="129"/>
      <c r="J81" s="129"/>
      <c r="K81" s="129"/>
      <c r="M81" s="66"/>
      <c r="N81" s="66"/>
      <c r="O81" s="77">
        <v>0</v>
      </c>
      <c r="P81" s="62"/>
      <c r="Q81" s="62"/>
      <c r="R81" s="62"/>
      <c r="S81" s="62"/>
    </row>
    <row r="82" spans="2:19" s="26" customFormat="1" ht="18" customHeight="1" hidden="1">
      <c r="B82" s="38"/>
      <c r="C82" s="87" t="s">
        <v>105</v>
      </c>
      <c r="E82" s="121" t="s">
        <v>182</v>
      </c>
      <c r="F82" s="129"/>
      <c r="G82" s="129"/>
      <c r="H82" s="129"/>
      <c r="I82" s="129"/>
      <c r="J82" s="129"/>
      <c r="K82" s="129"/>
      <c r="M82" s="66"/>
      <c r="N82" s="66"/>
      <c r="O82" s="78">
        <v>0</v>
      </c>
      <c r="P82" s="62"/>
      <c r="Q82" s="62"/>
      <c r="R82" s="62"/>
      <c r="S82" s="62"/>
    </row>
    <row r="83" spans="5:19" s="26" customFormat="1" ht="18" customHeight="1">
      <c r="E83" s="121" t="s">
        <v>183</v>
      </c>
      <c r="F83" s="129"/>
      <c r="G83" s="129"/>
      <c r="H83" s="129"/>
      <c r="I83" s="129"/>
      <c r="J83" s="129"/>
      <c r="K83" s="129"/>
      <c r="M83" s="66"/>
      <c r="N83" s="66"/>
      <c r="O83" s="62"/>
      <c r="P83" s="62"/>
      <c r="Q83" s="62">
        <f>SUM(O80)</f>
        <v>8368000</v>
      </c>
      <c r="R83" s="62"/>
      <c r="S83" s="62"/>
    </row>
    <row r="84" spans="2:19" s="26" customFormat="1" ht="18" customHeight="1">
      <c r="B84" s="86" t="s">
        <v>186</v>
      </c>
      <c r="D84" s="121" t="s">
        <v>70</v>
      </c>
      <c r="E84" s="129"/>
      <c r="F84" s="129"/>
      <c r="G84" s="129"/>
      <c r="H84" s="129"/>
      <c r="I84" s="129"/>
      <c r="J84" s="129"/>
      <c r="K84" s="129"/>
      <c r="M84" s="62"/>
      <c r="N84" s="62"/>
      <c r="O84" s="62"/>
      <c r="P84" s="62"/>
      <c r="Q84" s="78">
        <v>20670679</v>
      </c>
      <c r="R84" s="62"/>
      <c r="S84" s="62"/>
    </row>
    <row r="85" spans="5:19" s="26" customFormat="1" ht="18" customHeight="1">
      <c r="E85" s="121" t="s">
        <v>71</v>
      </c>
      <c r="F85" s="129"/>
      <c r="G85" s="129"/>
      <c r="H85" s="129"/>
      <c r="I85" s="129"/>
      <c r="J85" s="129"/>
      <c r="K85" s="129"/>
      <c r="M85" s="62"/>
      <c r="N85" s="62"/>
      <c r="O85" s="62"/>
      <c r="P85" s="62"/>
      <c r="Q85" s="62"/>
      <c r="R85" s="62"/>
      <c r="S85" s="64">
        <f>SUM(Q69:Q84)</f>
        <v>518696520</v>
      </c>
    </row>
    <row r="86" spans="13:19" s="25" customFormat="1" ht="18" customHeight="1">
      <c r="M86" s="68"/>
      <c r="N86" s="68"/>
      <c r="O86" s="68"/>
      <c r="P86" s="68"/>
      <c r="Q86" s="68"/>
      <c r="R86" s="68"/>
      <c r="S86" s="68"/>
    </row>
    <row r="87" spans="1:19" s="26" customFormat="1" ht="18" customHeight="1">
      <c r="A87" s="88" t="s">
        <v>115</v>
      </c>
      <c r="C87" s="121" t="s">
        <v>190</v>
      </c>
      <c r="D87" s="129"/>
      <c r="E87" s="129"/>
      <c r="F87" s="129"/>
      <c r="G87" s="129"/>
      <c r="H87" s="129"/>
      <c r="I87" s="129"/>
      <c r="J87" s="129"/>
      <c r="K87" s="39"/>
      <c r="M87" s="66"/>
      <c r="N87" s="66"/>
      <c r="O87" s="66"/>
      <c r="P87" s="66"/>
      <c r="Q87" s="66"/>
      <c r="R87" s="66"/>
      <c r="S87" s="66"/>
    </row>
    <row r="88" spans="1:19" s="26" customFormat="1" ht="18" customHeight="1">
      <c r="A88" s="88"/>
      <c r="B88" s="38" t="s">
        <v>81</v>
      </c>
      <c r="D88" s="121" t="s">
        <v>191</v>
      </c>
      <c r="E88" s="129"/>
      <c r="F88" s="129"/>
      <c r="G88" s="129"/>
      <c r="H88" s="129"/>
      <c r="I88" s="129"/>
      <c r="J88" s="129"/>
      <c r="K88" s="129"/>
      <c r="M88" s="66"/>
      <c r="N88" s="66"/>
      <c r="O88" s="66"/>
      <c r="P88" s="66"/>
      <c r="Q88" s="79">
        <v>4166207636</v>
      </c>
      <c r="R88" s="66"/>
      <c r="S88" s="66"/>
    </row>
    <row r="89" spans="3:19" s="26" customFormat="1" ht="12" customHeight="1" hidden="1">
      <c r="C89" s="87" t="s">
        <v>102</v>
      </c>
      <c r="E89" s="121" t="s">
        <v>37</v>
      </c>
      <c r="F89" s="129"/>
      <c r="G89" s="129"/>
      <c r="H89" s="129"/>
      <c r="I89" s="129"/>
      <c r="J89" s="129"/>
      <c r="K89" s="129"/>
      <c r="M89" s="77"/>
      <c r="N89" s="62"/>
      <c r="O89" s="62">
        <v>205395750</v>
      </c>
      <c r="P89" s="62"/>
      <c r="Q89" s="62"/>
      <c r="R89" s="62"/>
      <c r="S89" s="62"/>
    </row>
    <row r="90" spans="3:19" s="26" customFormat="1" ht="15.75" customHeight="1" hidden="1">
      <c r="C90" s="87" t="s">
        <v>103</v>
      </c>
      <c r="E90" s="121" t="s">
        <v>8</v>
      </c>
      <c r="F90" s="129"/>
      <c r="G90" s="129"/>
      <c r="H90" s="129"/>
      <c r="I90" s="129"/>
      <c r="J90" s="129"/>
      <c r="K90" s="129"/>
      <c r="M90" s="79"/>
      <c r="N90" s="62"/>
      <c r="O90" s="62">
        <v>1888725786</v>
      </c>
      <c r="P90" s="62"/>
      <c r="Q90" s="62"/>
      <c r="R90" s="62"/>
      <c r="S90" s="62"/>
    </row>
    <row r="91" spans="3:19" s="26" customFormat="1" ht="13.5" customHeight="1" hidden="1">
      <c r="C91" s="87" t="s">
        <v>104</v>
      </c>
      <c r="E91" s="121" t="s">
        <v>9</v>
      </c>
      <c r="F91" s="129"/>
      <c r="G91" s="129"/>
      <c r="H91" s="129"/>
      <c r="I91" s="129"/>
      <c r="J91" s="129"/>
      <c r="K91" s="129"/>
      <c r="M91" s="77"/>
      <c r="N91" s="62"/>
      <c r="O91" s="64">
        <v>1299120054</v>
      </c>
      <c r="P91" s="62"/>
      <c r="Q91" s="62"/>
      <c r="R91" s="62"/>
      <c r="S91" s="62"/>
    </row>
    <row r="92" spans="3:19" s="26" customFormat="1" ht="21.75" customHeight="1" hidden="1">
      <c r="C92" s="87" t="s">
        <v>192</v>
      </c>
      <c r="E92" s="121" t="s">
        <v>10</v>
      </c>
      <c r="F92" s="133"/>
      <c r="G92" s="133"/>
      <c r="H92" s="133"/>
      <c r="I92" s="133"/>
      <c r="J92" s="133"/>
      <c r="K92" s="133"/>
      <c r="M92" s="77"/>
      <c r="N92" s="62"/>
      <c r="O92" s="64">
        <v>316772062</v>
      </c>
      <c r="P92" s="62"/>
      <c r="Q92" s="62"/>
      <c r="R92" s="62"/>
      <c r="S92" s="62"/>
    </row>
    <row r="93" spans="3:19" s="26" customFormat="1" ht="22.5" customHeight="1" hidden="1">
      <c r="C93" s="87" t="s">
        <v>106</v>
      </c>
      <c r="E93" s="121" t="s">
        <v>193</v>
      </c>
      <c r="F93" s="133"/>
      <c r="G93" s="133"/>
      <c r="H93" s="133"/>
      <c r="I93" s="133"/>
      <c r="J93" s="133"/>
      <c r="K93" s="133"/>
      <c r="M93" s="77"/>
      <c r="N93" s="62"/>
      <c r="O93" s="63">
        <v>212917614</v>
      </c>
      <c r="P93" s="62"/>
      <c r="Q93" s="62"/>
      <c r="R93" s="62"/>
      <c r="S93" s="62"/>
    </row>
    <row r="94" spans="3:19" s="26" customFormat="1" ht="25.5" customHeight="1" hidden="1">
      <c r="C94" s="87"/>
      <c r="E94" s="121" t="s">
        <v>194</v>
      </c>
      <c r="F94" s="129"/>
      <c r="G94" s="129"/>
      <c r="H94" s="129"/>
      <c r="I94" s="129"/>
      <c r="J94" s="129"/>
      <c r="K94" s="129"/>
      <c r="M94" s="79"/>
      <c r="N94" s="62"/>
      <c r="O94" s="79"/>
      <c r="P94" s="62"/>
      <c r="Q94" s="79">
        <f>SUM(O89:O93)</f>
        <v>3922931266</v>
      </c>
      <c r="R94" s="62"/>
      <c r="S94" s="62"/>
    </row>
    <row r="95" spans="2:19" s="26" customFormat="1" ht="18" customHeight="1">
      <c r="B95" s="137" t="s">
        <v>195</v>
      </c>
      <c r="C95" s="128"/>
      <c r="D95" s="121" t="s">
        <v>100</v>
      </c>
      <c r="E95" s="129"/>
      <c r="F95" s="129"/>
      <c r="G95" s="129"/>
      <c r="H95" s="129"/>
      <c r="I95" s="129"/>
      <c r="J95" s="129"/>
      <c r="K95" s="129"/>
      <c r="M95" s="62"/>
      <c r="N95" s="62"/>
      <c r="O95" s="62"/>
      <c r="P95" s="62"/>
      <c r="Q95" s="62"/>
      <c r="R95" s="62"/>
      <c r="S95" s="62"/>
    </row>
    <row r="96" spans="2:19" s="26" customFormat="1" ht="18" customHeight="1">
      <c r="B96" s="128"/>
      <c r="C96" s="128"/>
      <c r="D96" s="130" t="s">
        <v>197</v>
      </c>
      <c r="E96" s="131"/>
      <c r="F96" s="131"/>
      <c r="G96" s="131"/>
      <c r="H96" s="131"/>
      <c r="I96" s="131"/>
      <c r="J96" s="131"/>
      <c r="K96" s="131"/>
      <c r="M96" s="77"/>
      <c r="N96" s="62"/>
      <c r="O96" s="62"/>
      <c r="P96" s="62"/>
      <c r="Q96" s="64">
        <v>9454546</v>
      </c>
      <c r="R96" s="62"/>
      <c r="S96" s="62"/>
    </row>
    <row r="97" spans="2:19" s="26" customFormat="1" ht="18" customHeight="1">
      <c r="B97" s="137" t="s">
        <v>185</v>
      </c>
      <c r="C97" s="128"/>
      <c r="D97" s="121" t="s">
        <v>191</v>
      </c>
      <c r="E97" s="129"/>
      <c r="F97" s="129"/>
      <c r="G97" s="129"/>
      <c r="H97" s="129"/>
      <c r="I97" s="129"/>
      <c r="J97" s="129"/>
      <c r="K97" s="129"/>
      <c r="M97" s="62"/>
      <c r="N97" s="62"/>
      <c r="O97" s="62"/>
      <c r="P97" s="62"/>
      <c r="Q97" s="62"/>
      <c r="R97" s="62"/>
      <c r="S97" s="62"/>
    </row>
    <row r="98" spans="2:19" s="26" customFormat="1" ht="17.25" customHeight="1">
      <c r="B98" s="128"/>
      <c r="C98" s="128"/>
      <c r="D98" s="130" t="s">
        <v>196</v>
      </c>
      <c r="E98" s="131"/>
      <c r="F98" s="131"/>
      <c r="G98" s="131"/>
      <c r="H98" s="131"/>
      <c r="I98" s="131"/>
      <c r="J98" s="131"/>
      <c r="K98" s="131"/>
      <c r="M98" s="77"/>
      <c r="N98" s="62"/>
      <c r="O98" s="62"/>
      <c r="P98" s="62"/>
      <c r="Q98" s="63">
        <v>-2311438837</v>
      </c>
      <c r="R98" s="62"/>
      <c r="S98" s="62"/>
    </row>
    <row r="99" spans="3:19" s="26" customFormat="1" ht="11.25" customHeight="1" hidden="1">
      <c r="C99" s="87" t="s">
        <v>102</v>
      </c>
      <c r="E99" s="121" t="s">
        <v>37</v>
      </c>
      <c r="F99" s="129"/>
      <c r="G99" s="129"/>
      <c r="H99" s="129"/>
      <c r="I99" s="129"/>
      <c r="J99" s="129"/>
      <c r="K99" s="129"/>
      <c r="M99" s="77"/>
      <c r="N99" s="62"/>
      <c r="O99" s="62">
        <v>-79857856</v>
      </c>
      <c r="P99" s="62"/>
      <c r="Q99" s="62"/>
      <c r="R99" s="62"/>
      <c r="S99" s="62"/>
    </row>
    <row r="100" spans="3:19" s="26" customFormat="1" ht="18" customHeight="1" hidden="1">
      <c r="C100" s="87" t="s">
        <v>103</v>
      </c>
      <c r="E100" s="121" t="s">
        <v>8</v>
      </c>
      <c r="F100" s="129"/>
      <c r="G100" s="129"/>
      <c r="H100" s="129"/>
      <c r="I100" s="129"/>
      <c r="J100" s="129"/>
      <c r="K100" s="129"/>
      <c r="M100" s="79"/>
      <c r="N100" s="62"/>
      <c r="O100" s="62">
        <v>-1044680011</v>
      </c>
      <c r="P100" s="62"/>
      <c r="Q100" s="62"/>
      <c r="R100" s="62"/>
      <c r="S100" s="62"/>
    </row>
    <row r="101" spans="3:19" s="26" customFormat="1" ht="20.25" customHeight="1" hidden="1">
      <c r="C101" s="87" t="s">
        <v>104</v>
      </c>
      <c r="E101" s="121" t="s">
        <v>9</v>
      </c>
      <c r="F101" s="129"/>
      <c r="G101" s="129"/>
      <c r="H101" s="129"/>
      <c r="I101" s="129"/>
      <c r="J101" s="129"/>
      <c r="K101" s="129"/>
      <c r="M101" s="77"/>
      <c r="N101" s="62"/>
      <c r="O101" s="64">
        <v>-694209290</v>
      </c>
      <c r="P101" s="62"/>
      <c r="Q101" s="62"/>
      <c r="R101" s="62"/>
      <c r="S101" s="62"/>
    </row>
    <row r="102" spans="3:19" s="26" customFormat="1" ht="24.75" customHeight="1" hidden="1">
      <c r="C102" s="87" t="s">
        <v>192</v>
      </c>
      <c r="E102" s="121" t="s">
        <v>10</v>
      </c>
      <c r="F102" s="133"/>
      <c r="G102" s="133"/>
      <c r="H102" s="133"/>
      <c r="I102" s="133"/>
      <c r="J102" s="133"/>
      <c r="K102" s="133"/>
      <c r="M102" s="77"/>
      <c r="N102" s="62"/>
      <c r="O102" s="64">
        <v>-106594120</v>
      </c>
      <c r="P102" s="62"/>
      <c r="Q102" s="62"/>
      <c r="R102" s="62"/>
      <c r="S102" s="62"/>
    </row>
    <row r="103" spans="3:19" s="26" customFormat="1" ht="18" customHeight="1" hidden="1">
      <c r="C103" s="87" t="s">
        <v>106</v>
      </c>
      <c r="E103" s="121" t="s">
        <v>193</v>
      </c>
      <c r="F103" s="133"/>
      <c r="G103" s="133"/>
      <c r="H103" s="133"/>
      <c r="I103" s="133"/>
      <c r="J103" s="133"/>
      <c r="K103" s="133"/>
      <c r="M103" s="77"/>
      <c r="N103" s="62"/>
      <c r="O103" s="63">
        <v>-107430865</v>
      </c>
      <c r="P103" s="62"/>
      <c r="Q103" s="62"/>
      <c r="R103" s="62"/>
      <c r="S103" s="62"/>
    </row>
    <row r="104" spans="3:19" s="26" customFormat="1" ht="22.5" customHeight="1" hidden="1">
      <c r="C104" s="87"/>
      <c r="E104" s="121" t="s">
        <v>197</v>
      </c>
      <c r="F104" s="129"/>
      <c r="G104" s="129"/>
      <c r="H104" s="129"/>
      <c r="I104" s="129"/>
      <c r="J104" s="129"/>
      <c r="K104" s="129"/>
      <c r="M104" s="79"/>
      <c r="N104" s="62"/>
      <c r="O104" s="79"/>
      <c r="P104" s="62"/>
      <c r="Q104" s="79"/>
      <c r="R104" s="62"/>
      <c r="S104" s="62"/>
    </row>
    <row r="105" spans="5:19" s="26" customFormat="1" ht="32.25" customHeight="1" hidden="1">
      <c r="E105" s="134" t="s">
        <v>198</v>
      </c>
      <c r="F105" s="135"/>
      <c r="G105" s="135"/>
      <c r="H105" s="135"/>
      <c r="I105" s="135"/>
      <c r="J105" s="135"/>
      <c r="K105" s="135"/>
      <c r="L105" s="136"/>
      <c r="M105" s="136"/>
      <c r="N105" s="62"/>
      <c r="O105" s="62"/>
      <c r="P105" s="62"/>
      <c r="Q105" s="78">
        <f>SUM(O99:O103)</f>
        <v>-2032772142</v>
      </c>
      <c r="R105" s="62"/>
      <c r="S105" s="62"/>
    </row>
    <row r="106" spans="3:19" s="26" customFormat="1" ht="18" customHeight="1">
      <c r="C106" s="87"/>
      <c r="E106" s="121" t="s">
        <v>199</v>
      </c>
      <c r="F106" s="129"/>
      <c r="G106" s="129"/>
      <c r="H106" s="129"/>
      <c r="I106" s="129"/>
      <c r="J106" s="129"/>
      <c r="K106" s="129"/>
      <c r="M106" s="77"/>
      <c r="N106" s="62"/>
      <c r="O106" s="64"/>
      <c r="P106" s="62"/>
      <c r="Q106" s="62"/>
      <c r="R106" s="62"/>
      <c r="S106" s="63">
        <f>+Q96+Q98+Q88</f>
        <v>1864223345</v>
      </c>
    </row>
    <row r="107" spans="5:19" s="26" customFormat="1" ht="18" customHeight="1">
      <c r="E107" s="121" t="s">
        <v>200</v>
      </c>
      <c r="F107" s="129"/>
      <c r="G107" s="129"/>
      <c r="H107" s="129"/>
      <c r="I107" s="129"/>
      <c r="J107" s="129"/>
      <c r="K107" s="129"/>
      <c r="M107" s="79"/>
      <c r="N107" s="62"/>
      <c r="O107" s="79"/>
      <c r="P107" s="62"/>
      <c r="Q107" s="79"/>
      <c r="R107" s="62"/>
      <c r="S107" s="92">
        <f>SUM(S62:S106)</f>
        <v>5976400825</v>
      </c>
    </row>
    <row r="108" spans="1:19" s="57" customFormat="1" ht="19.5" customHeight="1">
      <c r="A108" s="115" t="s">
        <v>135</v>
      </c>
      <c r="B108" s="115"/>
      <c r="C108" s="115"/>
      <c r="D108" s="115"/>
      <c r="E108" s="115"/>
      <c r="F108" s="115"/>
      <c r="G108" s="115"/>
      <c r="H108" s="115"/>
      <c r="I108" s="115"/>
      <c r="J108" s="115"/>
      <c r="K108" s="115"/>
      <c r="L108" s="115"/>
      <c r="M108" s="115"/>
      <c r="N108" s="132"/>
      <c r="O108" s="132"/>
      <c r="P108" s="132"/>
      <c r="Q108" s="132"/>
      <c r="R108" s="132"/>
      <c r="S108" s="132"/>
    </row>
    <row r="109" spans="1:19" s="26" customFormat="1" ht="18" customHeight="1">
      <c r="A109" s="88" t="s">
        <v>116</v>
      </c>
      <c r="C109" s="129" t="s">
        <v>72</v>
      </c>
      <c r="D109" s="129"/>
      <c r="E109" s="129"/>
      <c r="F109" s="129"/>
      <c r="G109" s="129"/>
      <c r="H109" s="129"/>
      <c r="I109" s="129"/>
      <c r="J109" s="129"/>
      <c r="M109" s="66"/>
      <c r="N109" s="66"/>
      <c r="O109" s="66"/>
      <c r="P109" s="66"/>
      <c r="Q109" s="66"/>
      <c r="R109" s="66"/>
      <c r="S109" s="64"/>
    </row>
    <row r="110" spans="2:19" s="26" customFormat="1" ht="18" customHeight="1">
      <c r="B110" s="38" t="s">
        <v>81</v>
      </c>
      <c r="D110" s="121" t="s">
        <v>212</v>
      </c>
      <c r="E110" s="129"/>
      <c r="F110" s="129"/>
      <c r="G110" s="129"/>
      <c r="H110" s="129"/>
      <c r="I110" s="129"/>
      <c r="J110" s="129"/>
      <c r="K110" s="129"/>
      <c r="M110" s="66"/>
      <c r="N110" s="66"/>
      <c r="O110" s="77"/>
      <c r="P110" s="62"/>
      <c r="Q110" s="77">
        <v>17919077</v>
      </c>
      <c r="R110" s="62"/>
      <c r="S110" s="62"/>
    </row>
    <row r="111" spans="2:19" s="26" customFormat="1" ht="18" customHeight="1">
      <c r="B111" s="38" t="s">
        <v>12</v>
      </c>
      <c r="D111" s="121" t="s">
        <v>239</v>
      </c>
      <c r="E111" s="129"/>
      <c r="F111" s="129"/>
      <c r="G111" s="129"/>
      <c r="H111" s="129"/>
      <c r="I111" s="129"/>
      <c r="J111" s="129"/>
      <c r="K111" s="129"/>
      <c r="M111" s="66"/>
      <c r="N111" s="66"/>
      <c r="O111" s="77"/>
      <c r="P111" s="62"/>
      <c r="Q111" s="77">
        <v>397158833</v>
      </c>
      <c r="R111" s="62"/>
      <c r="S111" s="62"/>
    </row>
    <row r="112" spans="2:19" s="26" customFormat="1" ht="18" customHeight="1">
      <c r="B112" s="38" t="s">
        <v>15</v>
      </c>
      <c r="D112" s="121" t="s">
        <v>238</v>
      </c>
      <c r="E112" s="129"/>
      <c r="F112" s="129"/>
      <c r="G112" s="129"/>
      <c r="H112" s="129"/>
      <c r="I112" s="129"/>
      <c r="J112" s="129"/>
      <c r="K112" s="129"/>
      <c r="M112" s="66"/>
      <c r="N112" s="66"/>
      <c r="O112" s="79"/>
      <c r="P112" s="62"/>
      <c r="Q112" s="78">
        <v>1745098839</v>
      </c>
      <c r="R112" s="62"/>
      <c r="S112" s="64"/>
    </row>
    <row r="113" spans="2:19" s="26" customFormat="1" ht="18" customHeight="1">
      <c r="B113" s="38"/>
      <c r="E113" s="121" t="s">
        <v>213</v>
      </c>
      <c r="F113" s="129"/>
      <c r="G113" s="129"/>
      <c r="H113" s="129"/>
      <c r="I113" s="129"/>
      <c r="J113" s="129"/>
      <c r="K113" s="129"/>
      <c r="M113" s="66"/>
      <c r="N113" s="66"/>
      <c r="O113" s="77"/>
      <c r="P113" s="62"/>
      <c r="Q113" s="77"/>
      <c r="R113" s="62"/>
      <c r="S113" s="64">
        <f>SUM(Q110:Q112)</f>
        <v>2160176749</v>
      </c>
    </row>
    <row r="114" spans="1:19" s="26" customFormat="1" ht="18" customHeight="1">
      <c r="A114" s="88" t="s">
        <v>201</v>
      </c>
      <c r="C114" s="129" t="s">
        <v>73</v>
      </c>
      <c r="D114" s="129"/>
      <c r="E114" s="129"/>
      <c r="F114" s="129"/>
      <c r="G114" s="129"/>
      <c r="H114" s="129"/>
      <c r="I114" s="129"/>
      <c r="J114" s="129"/>
      <c r="M114" s="66"/>
      <c r="N114" s="66"/>
      <c r="O114" s="62"/>
      <c r="P114" s="62"/>
      <c r="Q114" s="62"/>
      <c r="R114" s="62"/>
      <c r="S114" s="62"/>
    </row>
    <row r="115" spans="2:19" s="26" customFormat="1" ht="18" customHeight="1">
      <c r="B115" s="38" t="s">
        <v>81</v>
      </c>
      <c r="D115" s="129" t="s">
        <v>74</v>
      </c>
      <c r="E115" s="129"/>
      <c r="F115" s="129"/>
      <c r="G115" s="129"/>
      <c r="H115" s="129"/>
      <c r="I115" s="129"/>
      <c r="J115" s="129"/>
      <c r="K115" s="129"/>
      <c r="M115" s="66"/>
      <c r="N115" s="66"/>
      <c r="O115" s="62"/>
      <c r="P115" s="62"/>
      <c r="Q115" s="62"/>
      <c r="R115" s="62"/>
      <c r="S115" s="62"/>
    </row>
    <row r="116" spans="2:19" s="26" customFormat="1" ht="18" customHeight="1" hidden="1">
      <c r="B116" s="38"/>
      <c r="C116" s="26" t="s">
        <v>102</v>
      </c>
      <c r="E116" s="129" t="s">
        <v>37</v>
      </c>
      <c r="F116" s="129"/>
      <c r="G116" s="129"/>
      <c r="H116" s="129"/>
      <c r="I116" s="129"/>
      <c r="J116" s="129"/>
      <c r="K116" s="129"/>
      <c r="M116" s="66"/>
      <c r="N116" s="66"/>
      <c r="O116" s="77">
        <v>0</v>
      </c>
      <c r="P116" s="62"/>
      <c r="Q116" s="77"/>
      <c r="R116" s="62"/>
      <c r="S116" s="62"/>
    </row>
    <row r="117" spans="2:19" s="26" customFormat="1" ht="18" customHeight="1">
      <c r="B117" s="38"/>
      <c r="C117" s="87" t="s">
        <v>102</v>
      </c>
      <c r="E117" s="129" t="s">
        <v>8</v>
      </c>
      <c r="F117" s="129"/>
      <c r="G117" s="129"/>
      <c r="H117" s="129"/>
      <c r="I117" s="129"/>
      <c r="J117" s="129"/>
      <c r="K117" s="129"/>
      <c r="M117" s="66"/>
      <c r="N117" s="66"/>
      <c r="O117" s="77">
        <v>3775457</v>
      </c>
      <c r="P117" s="62"/>
      <c r="Q117" s="77"/>
      <c r="R117" s="62"/>
      <c r="S117" s="62"/>
    </row>
    <row r="118" spans="2:19" s="26" customFormat="1" ht="18" customHeight="1">
      <c r="B118" s="38"/>
      <c r="C118" s="87" t="s">
        <v>103</v>
      </c>
      <c r="E118" s="129" t="s">
        <v>9</v>
      </c>
      <c r="F118" s="129"/>
      <c r="G118" s="129"/>
      <c r="H118" s="129"/>
      <c r="I118" s="129"/>
      <c r="J118" s="129"/>
      <c r="K118" s="129"/>
      <c r="M118" s="66"/>
      <c r="N118" s="66"/>
      <c r="O118" s="77">
        <v>23744462</v>
      </c>
      <c r="P118" s="62"/>
      <c r="Q118" s="77"/>
      <c r="R118" s="62"/>
      <c r="S118" s="62"/>
    </row>
    <row r="119" spans="3:19" s="26" customFormat="1" ht="18" customHeight="1">
      <c r="C119" s="87" t="s">
        <v>104</v>
      </c>
      <c r="E119" s="129" t="s">
        <v>38</v>
      </c>
      <c r="F119" s="129"/>
      <c r="G119" s="129"/>
      <c r="H119" s="129"/>
      <c r="I119" s="129"/>
      <c r="J119" s="129"/>
      <c r="K119" s="129"/>
      <c r="M119" s="66"/>
      <c r="N119" s="66"/>
      <c r="O119" s="79">
        <v>4163155</v>
      </c>
      <c r="P119" s="62"/>
      <c r="Q119" s="79"/>
      <c r="R119" s="62"/>
      <c r="S119" s="62"/>
    </row>
    <row r="120" spans="5:19" s="26" customFormat="1" ht="18" customHeight="1">
      <c r="E120" s="129" t="s">
        <v>75</v>
      </c>
      <c r="F120" s="129"/>
      <c r="G120" s="129"/>
      <c r="H120" s="129"/>
      <c r="I120" s="129"/>
      <c r="J120" s="129"/>
      <c r="K120" s="129"/>
      <c r="M120" s="66"/>
      <c r="N120" s="66"/>
      <c r="O120" s="92"/>
      <c r="P120" s="62"/>
      <c r="Q120" s="64">
        <f>SUM(O116:O119)</f>
        <v>31683074</v>
      </c>
      <c r="R120" s="62"/>
      <c r="S120" s="62"/>
    </row>
    <row r="121" spans="2:19" s="26" customFormat="1" ht="18" customHeight="1">
      <c r="B121" s="38" t="s">
        <v>109</v>
      </c>
      <c r="D121" s="129" t="s">
        <v>76</v>
      </c>
      <c r="E121" s="129"/>
      <c r="F121" s="129"/>
      <c r="G121" s="129"/>
      <c r="H121" s="129"/>
      <c r="I121" s="129"/>
      <c r="J121" s="129"/>
      <c r="K121" s="129"/>
      <c r="M121" s="66"/>
      <c r="N121" s="66"/>
      <c r="O121" s="62"/>
      <c r="P121" s="62"/>
      <c r="Q121" s="62"/>
      <c r="R121" s="62"/>
      <c r="S121" s="62"/>
    </row>
    <row r="122" spans="2:19" s="26" customFormat="1" ht="18" customHeight="1">
      <c r="B122" s="38"/>
      <c r="C122" s="26" t="s">
        <v>102</v>
      </c>
      <c r="E122" s="129" t="s">
        <v>35</v>
      </c>
      <c r="F122" s="129"/>
      <c r="G122" s="129"/>
      <c r="H122" s="129"/>
      <c r="I122" s="129"/>
      <c r="J122" s="129"/>
      <c r="K122" s="129"/>
      <c r="M122" s="66"/>
      <c r="N122" s="66"/>
      <c r="O122" s="77">
        <v>834954386</v>
      </c>
      <c r="P122" s="62"/>
      <c r="Q122" s="77"/>
      <c r="R122" s="62"/>
      <c r="S122" s="62"/>
    </row>
    <row r="123" spans="2:19" s="26" customFormat="1" ht="18" customHeight="1">
      <c r="B123" s="38"/>
      <c r="C123" s="26" t="s">
        <v>103</v>
      </c>
      <c r="E123" s="121" t="s">
        <v>211</v>
      </c>
      <c r="F123" s="129"/>
      <c r="G123" s="129"/>
      <c r="H123" s="129"/>
      <c r="I123" s="129"/>
      <c r="J123" s="129"/>
      <c r="K123" s="129"/>
      <c r="M123" s="66"/>
      <c r="N123" s="66"/>
      <c r="O123" s="77">
        <v>135800000</v>
      </c>
      <c r="P123" s="62"/>
      <c r="Q123" s="77"/>
      <c r="R123" s="62"/>
      <c r="S123" s="62"/>
    </row>
    <row r="124" spans="2:19" s="26" customFormat="1" ht="18" customHeight="1">
      <c r="B124" s="38"/>
      <c r="C124" s="26" t="s">
        <v>104</v>
      </c>
      <c r="E124" s="121" t="s">
        <v>36</v>
      </c>
      <c r="F124" s="129"/>
      <c r="G124" s="129"/>
      <c r="H124" s="129"/>
      <c r="I124" s="129"/>
      <c r="J124" s="129"/>
      <c r="K124" s="129"/>
      <c r="M124" s="66"/>
      <c r="N124" s="66"/>
      <c r="O124" s="77">
        <v>115000000</v>
      </c>
      <c r="P124" s="62"/>
      <c r="Q124" s="77"/>
      <c r="R124" s="62"/>
      <c r="S124" s="62"/>
    </row>
    <row r="125" spans="2:19" s="26" customFormat="1" ht="18" customHeight="1">
      <c r="B125" s="38"/>
      <c r="C125" s="26" t="s">
        <v>105</v>
      </c>
      <c r="E125" s="121" t="s">
        <v>210</v>
      </c>
      <c r="F125" s="129"/>
      <c r="G125" s="129"/>
      <c r="H125" s="129"/>
      <c r="I125" s="129"/>
      <c r="J125" s="129"/>
      <c r="K125" s="129"/>
      <c r="M125" s="66"/>
      <c r="N125" s="66"/>
      <c r="O125" s="79"/>
      <c r="P125" s="62"/>
      <c r="Q125" s="79"/>
      <c r="R125" s="62"/>
      <c r="S125" s="62"/>
    </row>
    <row r="126" spans="2:19" s="26" customFormat="1" ht="18" customHeight="1">
      <c r="B126" s="38"/>
      <c r="E126" s="130" t="s">
        <v>73</v>
      </c>
      <c r="F126" s="131"/>
      <c r="G126" s="131"/>
      <c r="H126" s="131"/>
      <c r="I126" s="131"/>
      <c r="J126" s="131"/>
      <c r="K126" s="131"/>
      <c r="M126" s="66"/>
      <c r="N126" s="66"/>
      <c r="O126" s="78">
        <v>73717982</v>
      </c>
      <c r="P126" s="62"/>
      <c r="Q126" s="79"/>
      <c r="R126" s="62"/>
      <c r="S126" s="62"/>
    </row>
    <row r="127" spans="5:19" s="26" customFormat="1" ht="18" customHeight="1">
      <c r="E127" s="129" t="s">
        <v>77</v>
      </c>
      <c r="F127" s="129"/>
      <c r="G127" s="129"/>
      <c r="H127" s="129"/>
      <c r="I127" s="129"/>
      <c r="J127" s="129"/>
      <c r="K127" s="129"/>
      <c r="M127" s="66"/>
      <c r="N127" s="66"/>
      <c r="O127" s="62"/>
      <c r="P127" s="62"/>
      <c r="Q127" s="63">
        <f>SUM(O122:O126)</f>
        <v>1159472368</v>
      </c>
      <c r="R127" s="62"/>
      <c r="S127" s="64"/>
    </row>
    <row r="128" spans="5:19" s="26" customFormat="1" ht="18" customHeight="1">
      <c r="E128" s="121" t="s">
        <v>78</v>
      </c>
      <c r="F128" s="129"/>
      <c r="G128" s="129"/>
      <c r="H128" s="129"/>
      <c r="I128" s="129"/>
      <c r="J128" s="129"/>
      <c r="K128" s="129"/>
      <c r="M128" s="66"/>
      <c r="N128" s="66"/>
      <c r="O128" s="62"/>
      <c r="P128" s="62"/>
      <c r="Q128" s="62"/>
      <c r="R128" s="62"/>
      <c r="S128" s="63">
        <f>Q120+Q127</f>
        <v>1191155442</v>
      </c>
    </row>
    <row r="129" spans="5:19" s="26" customFormat="1" ht="18" customHeight="1">
      <c r="E129" s="129" t="s">
        <v>79</v>
      </c>
      <c r="F129" s="129"/>
      <c r="G129" s="129"/>
      <c r="H129" s="129"/>
      <c r="I129" s="129"/>
      <c r="J129" s="129"/>
      <c r="K129" s="129"/>
      <c r="M129" s="66"/>
      <c r="N129" s="66"/>
      <c r="O129" s="62"/>
      <c r="P129" s="62"/>
      <c r="Q129" s="62"/>
      <c r="R129" s="62"/>
      <c r="S129" s="63">
        <f>S113+S128</f>
        <v>3351332191</v>
      </c>
    </row>
    <row r="130" spans="5:19" s="26" customFormat="1" ht="18" customHeight="1" thickBot="1">
      <c r="E130" s="129" t="s">
        <v>80</v>
      </c>
      <c r="F130" s="129"/>
      <c r="G130" s="129"/>
      <c r="H130" s="129"/>
      <c r="I130" s="129"/>
      <c r="J130" s="129"/>
      <c r="K130" s="129"/>
      <c r="M130" s="66"/>
      <c r="N130" s="66"/>
      <c r="O130" s="62"/>
      <c r="P130" s="62"/>
      <c r="Q130" s="62"/>
      <c r="R130" s="62"/>
      <c r="S130" s="67">
        <f>S107+S129</f>
        <v>9327733016</v>
      </c>
    </row>
    <row r="131" spans="5:19" s="25" customFormat="1" ht="18" customHeight="1" thickTop="1">
      <c r="E131" s="24"/>
      <c r="F131" s="24"/>
      <c r="G131" s="24"/>
      <c r="H131" s="24"/>
      <c r="I131" s="24"/>
      <c r="J131" s="24"/>
      <c r="K131" s="24"/>
      <c r="M131" s="14"/>
      <c r="N131" s="14"/>
      <c r="O131" s="68"/>
      <c r="P131" s="68"/>
      <c r="Q131" s="68"/>
      <c r="R131" s="68"/>
      <c r="S131" s="31"/>
    </row>
    <row r="132" spans="1:20" s="13" customFormat="1" ht="18" customHeight="1">
      <c r="A132" s="72"/>
      <c r="B132" s="83"/>
      <c r="C132" s="83"/>
      <c r="D132" s="83"/>
      <c r="E132" s="83"/>
      <c r="F132" s="83"/>
      <c r="G132" s="83"/>
      <c r="H132" s="83"/>
      <c r="I132" s="83"/>
      <c r="J132" s="83"/>
      <c r="K132" s="83"/>
      <c r="L132" s="83"/>
      <c r="M132" s="83"/>
      <c r="N132" s="83"/>
      <c r="O132" s="83"/>
      <c r="P132" s="83"/>
      <c r="Q132" s="83"/>
      <c r="R132" s="83"/>
      <c r="S132" s="83"/>
      <c r="T132" s="1"/>
    </row>
    <row r="133" spans="1:19" ht="18" customHeight="1">
      <c r="A133" s="33" t="s">
        <v>167</v>
      </c>
      <c r="B133" s="127"/>
      <c r="C133" s="128"/>
      <c r="D133" s="128"/>
      <c r="E133" s="128"/>
      <c r="F133" s="128"/>
      <c r="G133" s="128"/>
      <c r="H133" s="128"/>
      <c r="I133" s="128"/>
      <c r="J133" s="128"/>
      <c r="K133" s="128"/>
      <c r="L133" s="128"/>
      <c r="M133" s="128"/>
      <c r="N133" s="128"/>
      <c r="O133" s="128"/>
      <c r="P133" s="128"/>
      <c r="Q133" s="128"/>
      <c r="R133" s="128"/>
      <c r="S133" s="128"/>
    </row>
    <row r="134" spans="13:19" ht="18" customHeight="1">
      <c r="M134" s="47"/>
      <c r="N134" s="47"/>
      <c r="O134" s="47"/>
      <c r="P134" s="47"/>
      <c r="Q134" s="47"/>
      <c r="R134" s="47"/>
      <c r="S134" s="47"/>
    </row>
    <row r="135" spans="13:19" ht="18" customHeight="1">
      <c r="M135" s="47"/>
      <c r="N135" s="47"/>
      <c r="O135" s="47"/>
      <c r="P135" s="47"/>
      <c r="Q135" s="47"/>
      <c r="R135" s="47"/>
      <c r="S135" s="47"/>
    </row>
    <row r="136" spans="13:19" ht="18" customHeight="1">
      <c r="M136" s="47"/>
      <c r="N136" s="47"/>
      <c r="O136" s="47"/>
      <c r="P136" s="47"/>
      <c r="Q136" s="47"/>
      <c r="R136" s="47"/>
      <c r="S136" s="47"/>
    </row>
    <row r="137" spans="13:19" ht="18" customHeight="1">
      <c r="M137" s="47"/>
      <c r="N137" s="47"/>
      <c r="O137" s="47"/>
      <c r="P137" s="47"/>
      <c r="Q137" s="47"/>
      <c r="R137" s="47"/>
      <c r="S137" s="47"/>
    </row>
    <row r="138" spans="13:19" ht="18" customHeight="1">
      <c r="M138" s="47"/>
      <c r="N138" s="47"/>
      <c r="O138" s="47"/>
      <c r="P138" s="47"/>
      <c r="Q138" s="47"/>
      <c r="R138" s="47"/>
      <c r="S138" s="47"/>
    </row>
    <row r="139" spans="13:19" ht="18" customHeight="1">
      <c r="M139" s="47"/>
      <c r="N139" s="47"/>
      <c r="O139" s="47"/>
      <c r="P139" s="47"/>
      <c r="Q139" s="47"/>
      <c r="R139" s="47"/>
      <c r="S139" s="47"/>
    </row>
    <row r="140" spans="13:19" ht="18" customHeight="1">
      <c r="M140" s="47"/>
      <c r="N140" s="47"/>
      <c r="O140" s="47"/>
      <c r="P140" s="47"/>
      <c r="Q140" s="47"/>
      <c r="R140" s="47"/>
      <c r="S140" s="47"/>
    </row>
    <row r="141" spans="13:19" ht="18" customHeight="1">
      <c r="M141" s="47"/>
      <c r="N141" s="47"/>
      <c r="O141" s="47"/>
      <c r="P141" s="47"/>
      <c r="Q141" s="47"/>
      <c r="R141" s="47"/>
      <c r="S141" s="47"/>
    </row>
    <row r="142" spans="13:19" ht="18" customHeight="1">
      <c r="M142" s="47"/>
      <c r="N142" s="47"/>
      <c r="O142" s="47"/>
      <c r="P142" s="47"/>
      <c r="Q142" s="47"/>
      <c r="R142" s="47"/>
      <c r="S142" s="47"/>
    </row>
    <row r="143" spans="13:19" ht="18" customHeight="1">
      <c r="M143" s="47"/>
      <c r="N143" s="47"/>
      <c r="O143" s="47"/>
      <c r="P143" s="47"/>
      <c r="Q143" s="47"/>
      <c r="R143" s="47"/>
      <c r="S143" s="47"/>
    </row>
    <row r="144" spans="13:19" ht="18" customHeight="1">
      <c r="M144" s="47"/>
      <c r="N144" s="47"/>
      <c r="O144" s="47"/>
      <c r="P144" s="47"/>
      <c r="Q144" s="47"/>
      <c r="R144" s="47"/>
      <c r="S144" s="47"/>
    </row>
    <row r="145" spans="13:19" ht="18" customHeight="1">
      <c r="M145" s="47"/>
      <c r="N145" s="47"/>
      <c r="O145" s="47"/>
      <c r="P145" s="47"/>
      <c r="Q145" s="47"/>
      <c r="R145" s="47"/>
      <c r="S145" s="47"/>
    </row>
    <row r="146" spans="13:19" ht="18" customHeight="1">
      <c r="M146" s="47"/>
      <c r="N146" s="47"/>
      <c r="O146" s="47"/>
      <c r="P146" s="47"/>
      <c r="Q146" s="47"/>
      <c r="R146" s="47"/>
      <c r="S146" s="47"/>
    </row>
    <row r="147" spans="13:19" ht="18" customHeight="1">
      <c r="M147" s="47"/>
      <c r="N147" s="47"/>
      <c r="O147" s="47"/>
      <c r="P147" s="47"/>
      <c r="Q147" s="47"/>
      <c r="R147" s="47"/>
      <c r="S147" s="47"/>
    </row>
    <row r="148" spans="13:19" ht="18" customHeight="1">
      <c r="M148" s="47"/>
      <c r="N148" s="47"/>
      <c r="O148" s="47"/>
      <c r="P148" s="47"/>
      <c r="Q148" s="47"/>
      <c r="R148" s="47"/>
      <c r="S148" s="47"/>
    </row>
    <row r="149" spans="13:19" ht="18" customHeight="1">
      <c r="M149" s="47"/>
      <c r="N149" s="47"/>
      <c r="O149" s="47"/>
      <c r="P149" s="47"/>
      <c r="Q149" s="47"/>
      <c r="R149" s="47"/>
      <c r="S149" s="47"/>
    </row>
    <row r="150" spans="13:19" ht="18" customHeight="1">
      <c r="M150" s="47"/>
      <c r="N150" s="47"/>
      <c r="O150" s="47"/>
      <c r="P150" s="47"/>
      <c r="Q150" s="47"/>
      <c r="R150" s="47"/>
      <c r="S150" s="47"/>
    </row>
    <row r="151" spans="13:19" ht="18" customHeight="1">
      <c r="M151" s="47"/>
      <c r="N151" s="47"/>
      <c r="O151" s="47"/>
      <c r="P151" s="47"/>
      <c r="Q151" s="47"/>
      <c r="R151" s="47"/>
      <c r="S151" s="47"/>
    </row>
    <row r="152" spans="13:19" ht="18" customHeight="1">
      <c r="M152" s="47"/>
      <c r="N152" s="47"/>
      <c r="O152" s="47"/>
      <c r="P152" s="47"/>
      <c r="Q152" s="47"/>
      <c r="R152" s="47"/>
      <c r="S152" s="47"/>
    </row>
    <row r="153" spans="13:19" ht="18" customHeight="1">
      <c r="M153" s="47"/>
      <c r="N153" s="47"/>
      <c r="O153" s="47"/>
      <c r="P153" s="47"/>
      <c r="Q153" s="47"/>
      <c r="R153" s="47"/>
      <c r="S153" s="47"/>
    </row>
    <row r="154" spans="13:19" ht="18" customHeight="1">
      <c r="M154" s="47"/>
      <c r="N154" s="47"/>
      <c r="O154" s="47"/>
      <c r="P154" s="47"/>
      <c r="Q154" s="47"/>
      <c r="R154" s="47"/>
      <c r="S154" s="47"/>
    </row>
    <row r="155" spans="13:19" ht="18" customHeight="1">
      <c r="M155" s="47"/>
      <c r="N155" s="47"/>
      <c r="O155" s="47"/>
      <c r="P155" s="47"/>
      <c r="Q155" s="47"/>
      <c r="R155" s="47"/>
      <c r="S155" s="47"/>
    </row>
    <row r="156" spans="13:19" ht="18" customHeight="1">
      <c r="M156" s="47"/>
      <c r="N156" s="47"/>
      <c r="O156" s="47"/>
      <c r="P156" s="47"/>
      <c r="Q156" s="47"/>
      <c r="R156" s="47"/>
      <c r="S156" s="47"/>
    </row>
    <row r="157" spans="13:19" ht="18" customHeight="1">
      <c r="M157" s="47"/>
      <c r="N157" s="47"/>
      <c r="O157" s="47"/>
      <c r="P157" s="47"/>
      <c r="Q157" s="47"/>
      <c r="R157" s="47"/>
      <c r="S157" s="47"/>
    </row>
    <row r="158" spans="13:19" ht="18" customHeight="1">
      <c r="M158" s="47"/>
      <c r="N158" s="47"/>
      <c r="O158" s="47"/>
      <c r="P158" s="47"/>
      <c r="Q158" s="47"/>
      <c r="R158" s="47"/>
      <c r="S158" s="47"/>
    </row>
    <row r="159" spans="13:19" ht="18" customHeight="1">
      <c r="M159" s="47"/>
      <c r="N159" s="47"/>
      <c r="O159" s="47"/>
      <c r="P159" s="47"/>
      <c r="Q159" s="47"/>
      <c r="R159" s="47"/>
      <c r="S159" s="47"/>
    </row>
    <row r="160" spans="13:19" ht="18" customHeight="1">
      <c r="M160" s="47"/>
      <c r="N160" s="47"/>
      <c r="O160" s="47"/>
      <c r="P160" s="47"/>
      <c r="Q160" s="47"/>
      <c r="R160" s="47"/>
      <c r="S160" s="47"/>
    </row>
    <row r="161" spans="13:19" ht="18" customHeight="1">
      <c r="M161" s="47"/>
      <c r="N161" s="47"/>
      <c r="O161" s="47"/>
      <c r="P161" s="47"/>
      <c r="Q161" s="47"/>
      <c r="R161" s="47"/>
      <c r="S161" s="47"/>
    </row>
    <row r="162" spans="13:19" ht="18" customHeight="1">
      <c r="M162" s="47"/>
      <c r="N162" s="47"/>
      <c r="O162" s="47"/>
      <c r="P162" s="47"/>
      <c r="Q162" s="47"/>
      <c r="R162" s="47"/>
      <c r="S162" s="47"/>
    </row>
    <row r="163" spans="13:19" ht="18" customHeight="1">
      <c r="M163" s="47"/>
      <c r="N163" s="47"/>
      <c r="O163" s="47"/>
      <c r="P163" s="47"/>
      <c r="Q163" s="47"/>
      <c r="R163" s="47"/>
      <c r="S163" s="47"/>
    </row>
    <row r="164" spans="13:19" ht="18" customHeight="1">
      <c r="M164" s="47"/>
      <c r="N164" s="47"/>
      <c r="O164" s="47"/>
      <c r="P164" s="47"/>
      <c r="Q164" s="47"/>
      <c r="R164" s="47"/>
      <c r="S164" s="47"/>
    </row>
    <row r="165" spans="13:19" ht="18" customHeight="1">
      <c r="M165" s="47"/>
      <c r="N165" s="47"/>
      <c r="O165" s="47"/>
      <c r="P165" s="47"/>
      <c r="Q165" s="47"/>
      <c r="R165" s="47"/>
      <c r="S165" s="47"/>
    </row>
    <row r="166" spans="13:19" ht="18" customHeight="1">
      <c r="M166" s="47"/>
      <c r="N166" s="47"/>
      <c r="O166" s="47"/>
      <c r="P166" s="47"/>
      <c r="Q166" s="47"/>
      <c r="R166" s="47"/>
      <c r="S166" s="47"/>
    </row>
    <row r="167" spans="13:19" ht="18" customHeight="1">
      <c r="M167" s="47"/>
      <c r="N167" s="47"/>
      <c r="O167" s="47"/>
      <c r="P167" s="47"/>
      <c r="Q167" s="47"/>
      <c r="R167" s="47"/>
      <c r="S167" s="47"/>
    </row>
    <row r="168" spans="13:19" ht="18" customHeight="1">
      <c r="M168" s="47"/>
      <c r="N168" s="47"/>
      <c r="O168" s="47"/>
      <c r="P168" s="47"/>
      <c r="Q168" s="47"/>
      <c r="R168" s="47"/>
      <c r="S168" s="47"/>
    </row>
    <row r="169" spans="13:19" ht="18" customHeight="1">
      <c r="M169" s="47"/>
      <c r="N169" s="47"/>
      <c r="O169" s="47"/>
      <c r="P169" s="47"/>
      <c r="Q169" s="47"/>
      <c r="R169" s="47"/>
      <c r="S169" s="47"/>
    </row>
    <row r="170" spans="13:19" ht="18" customHeight="1">
      <c r="M170" s="47"/>
      <c r="N170" s="47"/>
      <c r="O170" s="47"/>
      <c r="P170" s="47"/>
      <c r="Q170" s="47"/>
      <c r="R170" s="47"/>
      <c r="S170" s="47"/>
    </row>
    <row r="171" spans="13:19" ht="18" customHeight="1">
      <c r="M171" s="47"/>
      <c r="N171" s="47"/>
      <c r="O171" s="47"/>
      <c r="P171" s="47"/>
      <c r="Q171" s="47"/>
      <c r="R171" s="47"/>
      <c r="S171" s="47"/>
    </row>
    <row r="172" spans="13:19" ht="18" customHeight="1">
      <c r="M172" s="47"/>
      <c r="N172" s="47"/>
      <c r="O172" s="47"/>
      <c r="P172" s="47"/>
      <c r="Q172" s="47"/>
      <c r="R172" s="47"/>
      <c r="S172" s="47"/>
    </row>
    <row r="173" spans="13:19" ht="18" customHeight="1">
      <c r="M173" s="47"/>
      <c r="N173" s="47"/>
      <c r="O173" s="47"/>
      <c r="P173" s="47"/>
      <c r="Q173" s="47"/>
      <c r="R173" s="47"/>
      <c r="S173" s="47"/>
    </row>
    <row r="174" spans="13:19" ht="18" customHeight="1">
      <c r="M174" s="47"/>
      <c r="N174" s="47"/>
      <c r="O174" s="47"/>
      <c r="P174" s="47"/>
      <c r="Q174" s="47"/>
      <c r="R174" s="47"/>
      <c r="S174" s="47"/>
    </row>
    <row r="175" spans="13:19" ht="18" customHeight="1">
      <c r="M175" s="47"/>
      <c r="N175" s="47"/>
      <c r="O175" s="47"/>
      <c r="P175" s="47"/>
      <c r="Q175" s="47"/>
      <c r="R175" s="47"/>
      <c r="S175" s="47"/>
    </row>
    <row r="176" spans="13:19" ht="18" customHeight="1">
      <c r="M176" s="47"/>
      <c r="N176" s="47"/>
      <c r="O176" s="47"/>
      <c r="P176" s="47"/>
      <c r="Q176" s="47"/>
      <c r="R176" s="47"/>
      <c r="S176" s="47"/>
    </row>
    <row r="177" spans="13:19" ht="18" customHeight="1">
      <c r="M177" s="47"/>
      <c r="N177" s="47"/>
      <c r="O177" s="47"/>
      <c r="P177" s="47"/>
      <c r="Q177" s="47"/>
      <c r="R177" s="47"/>
      <c r="S177" s="47"/>
    </row>
    <row r="178" spans="13:19" ht="18" customHeight="1">
      <c r="M178" s="47"/>
      <c r="N178" s="47"/>
      <c r="O178" s="47"/>
      <c r="P178" s="47"/>
      <c r="Q178" s="47"/>
      <c r="R178" s="47"/>
      <c r="S178" s="47"/>
    </row>
    <row r="179" spans="13:19" ht="18" customHeight="1">
      <c r="M179" s="47"/>
      <c r="N179" s="47"/>
      <c r="O179" s="47"/>
      <c r="P179" s="47"/>
      <c r="Q179" s="47"/>
      <c r="R179" s="47"/>
      <c r="S179" s="47"/>
    </row>
    <row r="180" spans="13:19" ht="18" customHeight="1">
      <c r="M180" s="47"/>
      <c r="N180" s="47"/>
      <c r="O180" s="47"/>
      <c r="P180" s="47"/>
      <c r="Q180" s="47"/>
      <c r="R180" s="47"/>
      <c r="S180" s="47"/>
    </row>
    <row r="181" spans="13:19" ht="18" customHeight="1">
      <c r="M181" s="47"/>
      <c r="N181" s="47"/>
      <c r="O181" s="47"/>
      <c r="P181" s="47"/>
      <c r="Q181" s="47"/>
      <c r="R181" s="47"/>
      <c r="S181" s="47"/>
    </row>
    <row r="182" spans="13:19" ht="18" customHeight="1">
      <c r="M182" s="47"/>
      <c r="N182" s="47"/>
      <c r="O182" s="47"/>
      <c r="P182" s="47"/>
      <c r="Q182" s="47"/>
      <c r="R182" s="47"/>
      <c r="S182" s="47"/>
    </row>
    <row r="183" spans="13:19" ht="18" customHeight="1">
      <c r="M183" s="47"/>
      <c r="N183" s="47"/>
      <c r="O183" s="47"/>
      <c r="P183" s="47"/>
      <c r="Q183" s="47"/>
      <c r="R183" s="47"/>
      <c r="S183" s="47"/>
    </row>
    <row r="184" spans="13:19" ht="18" customHeight="1">
      <c r="M184" s="47"/>
      <c r="N184" s="47"/>
      <c r="O184" s="47"/>
      <c r="P184" s="47"/>
      <c r="Q184" s="47"/>
      <c r="R184" s="47"/>
      <c r="S184" s="47"/>
    </row>
    <row r="185" spans="13:19" ht="18" customHeight="1">
      <c r="M185" s="47"/>
      <c r="N185" s="47"/>
      <c r="O185" s="47"/>
      <c r="P185" s="47"/>
      <c r="Q185" s="47"/>
      <c r="R185" s="47"/>
      <c r="S185" s="47"/>
    </row>
    <row r="186" spans="13:19" ht="18" customHeight="1">
      <c r="M186" s="47"/>
      <c r="N186" s="47"/>
      <c r="O186" s="47"/>
      <c r="P186" s="47"/>
      <c r="Q186" s="47"/>
      <c r="R186" s="47"/>
      <c r="S186" s="47"/>
    </row>
    <row r="187" spans="13:19" ht="18" customHeight="1">
      <c r="M187" s="47"/>
      <c r="N187" s="47"/>
      <c r="O187" s="47"/>
      <c r="P187" s="47"/>
      <c r="Q187" s="47"/>
      <c r="R187" s="47"/>
      <c r="S187" s="47"/>
    </row>
  </sheetData>
  <sheetProtection/>
  <mergeCells count="130">
    <mergeCell ref="B95:C96"/>
    <mergeCell ref="D95:K95"/>
    <mergeCell ref="D96:K96"/>
    <mergeCell ref="A1:S1"/>
    <mergeCell ref="A2:S3"/>
    <mergeCell ref="R4:S4"/>
    <mergeCell ref="A5:S5"/>
    <mergeCell ref="C6:J6"/>
    <mergeCell ref="D7:K7"/>
    <mergeCell ref="E8:K8"/>
    <mergeCell ref="E9:K9"/>
    <mergeCell ref="E10:K10"/>
    <mergeCell ref="E11:K11"/>
    <mergeCell ref="E12:K12"/>
    <mergeCell ref="E13:K13"/>
    <mergeCell ref="E14:K14"/>
    <mergeCell ref="E15:K15"/>
    <mergeCell ref="E16:K16"/>
    <mergeCell ref="E17:K17"/>
    <mergeCell ref="E18:K18"/>
    <mergeCell ref="E19:K19"/>
    <mergeCell ref="E20:K20"/>
    <mergeCell ref="E21:K21"/>
    <mergeCell ref="E22:K22"/>
    <mergeCell ref="D23:K23"/>
    <mergeCell ref="E24:K24"/>
    <mergeCell ref="E25:K25"/>
    <mergeCell ref="E26:K26"/>
    <mergeCell ref="D27:K27"/>
    <mergeCell ref="E28:K28"/>
    <mergeCell ref="E29:K29"/>
    <mergeCell ref="E30:K30"/>
    <mergeCell ref="E31:K31"/>
    <mergeCell ref="C32:J32"/>
    <mergeCell ref="D33:K33"/>
    <mergeCell ref="D34:K34"/>
    <mergeCell ref="E35:K35"/>
    <mergeCell ref="D36:K36"/>
    <mergeCell ref="B37:C37"/>
    <mergeCell ref="D37:K37"/>
    <mergeCell ref="D38:K38"/>
    <mergeCell ref="E39:K39"/>
    <mergeCell ref="E40:K40"/>
    <mergeCell ref="A43:S43"/>
    <mergeCell ref="C44:J44"/>
    <mergeCell ref="D45:K45"/>
    <mergeCell ref="E46:K46"/>
    <mergeCell ref="E47:K47"/>
    <mergeCell ref="E48:K48"/>
    <mergeCell ref="E49:K49"/>
    <mergeCell ref="D50:K50"/>
    <mergeCell ref="E51:K51"/>
    <mergeCell ref="E52:K52"/>
    <mergeCell ref="E53:K53"/>
    <mergeCell ref="E54:K54"/>
    <mergeCell ref="D55:K55"/>
    <mergeCell ref="D56:K56"/>
    <mergeCell ref="E57:K57"/>
    <mergeCell ref="E58:K58"/>
    <mergeCell ref="E59:K59"/>
    <mergeCell ref="E60:K60"/>
    <mergeCell ref="D61:K61"/>
    <mergeCell ref="E62:K62"/>
    <mergeCell ref="C63:J63"/>
    <mergeCell ref="D64:K64"/>
    <mergeCell ref="D65:K65"/>
    <mergeCell ref="E66:K66"/>
    <mergeCell ref="E67:K67"/>
    <mergeCell ref="E68:K68"/>
    <mergeCell ref="E69:K69"/>
    <mergeCell ref="D70:K70"/>
    <mergeCell ref="E71:K71"/>
    <mergeCell ref="E72:K72"/>
    <mergeCell ref="E73:K73"/>
    <mergeCell ref="E74:K74"/>
    <mergeCell ref="D75:K75"/>
    <mergeCell ref="D76:K76"/>
    <mergeCell ref="D77:K77"/>
    <mergeCell ref="D78:K78"/>
    <mergeCell ref="E79:K79"/>
    <mergeCell ref="E80:K80"/>
    <mergeCell ref="E81:K81"/>
    <mergeCell ref="E82:K82"/>
    <mergeCell ref="E83:K83"/>
    <mergeCell ref="D84:K84"/>
    <mergeCell ref="E85:K85"/>
    <mergeCell ref="C87:J87"/>
    <mergeCell ref="D88:K88"/>
    <mergeCell ref="E89:K89"/>
    <mergeCell ref="E90:K90"/>
    <mergeCell ref="E91:K91"/>
    <mergeCell ref="E92:K92"/>
    <mergeCell ref="E93:K93"/>
    <mergeCell ref="E94:K94"/>
    <mergeCell ref="B97:C98"/>
    <mergeCell ref="D97:K97"/>
    <mergeCell ref="D98:K98"/>
    <mergeCell ref="E99:K99"/>
    <mergeCell ref="E100:K100"/>
    <mergeCell ref="E101:K101"/>
    <mergeCell ref="A108:S108"/>
    <mergeCell ref="C109:J109"/>
    <mergeCell ref="E102:K102"/>
    <mergeCell ref="E103:K103"/>
    <mergeCell ref="E104:K104"/>
    <mergeCell ref="E105:M105"/>
    <mergeCell ref="E106:K106"/>
    <mergeCell ref="E107:K107"/>
    <mergeCell ref="E113:K113"/>
    <mergeCell ref="C114:J114"/>
    <mergeCell ref="D115:K115"/>
    <mergeCell ref="E116:K116"/>
    <mergeCell ref="E117:K117"/>
    <mergeCell ref="E118:K118"/>
    <mergeCell ref="E119:K119"/>
    <mergeCell ref="E120:K120"/>
    <mergeCell ref="D121:K121"/>
    <mergeCell ref="E122:K122"/>
    <mergeCell ref="E123:K123"/>
    <mergeCell ref="E124:K124"/>
    <mergeCell ref="B133:S133"/>
    <mergeCell ref="D110:K110"/>
    <mergeCell ref="D111:K111"/>
    <mergeCell ref="D112:K112"/>
    <mergeCell ref="E125:K125"/>
    <mergeCell ref="E126:K126"/>
    <mergeCell ref="E127:K127"/>
    <mergeCell ref="E128:K128"/>
    <mergeCell ref="E129:K129"/>
    <mergeCell ref="E130:K130"/>
  </mergeCells>
  <printOptions/>
  <pageMargins left="0.7874015748031497" right="0.6299212598425197" top="1.1811023622047245" bottom="0.5905511811023623" header="0.3937007874015748" footer="0.3937007874015748"/>
  <pageSetup firstPageNumber="11" useFirstPageNumber="1" horizontalDpi="600" verticalDpi="600" orientation="portrait" paperSize="9" scale="98" r:id="rId3"/>
  <rowBreaks count="2" manualBreakCount="2">
    <brk id="42" max="255" man="1"/>
    <brk id="107" max="19" man="1"/>
  </rowBreaks>
  <legacyDrawing r:id="rId2"/>
</worksheet>
</file>

<file path=xl/worksheets/sheet3.xml><?xml version="1.0" encoding="utf-8"?>
<worksheet xmlns="http://schemas.openxmlformats.org/spreadsheetml/2006/main" xmlns:r="http://schemas.openxmlformats.org/officeDocument/2006/relationships">
  <sheetPr>
    <tabColor indexed="43"/>
  </sheetPr>
  <dimension ref="A1:A26"/>
  <sheetViews>
    <sheetView view="pageBreakPreview" zoomScaleSheetLayoutView="100" workbookViewId="0" topLeftCell="A1">
      <selection activeCell="A4" sqref="A4"/>
    </sheetView>
  </sheetViews>
  <sheetFormatPr defaultColWidth="10.8984375" defaultRowHeight="19.5" customHeight="1"/>
  <cols>
    <col min="1" max="1" width="90" style="0" customWidth="1"/>
    <col min="2" max="7" width="10.8984375" style="0" customWidth="1"/>
    <col min="8" max="8" width="10.8984375" style="76" customWidth="1"/>
  </cols>
  <sheetData>
    <row r="1" ht="19.5" customHeight="1">
      <c r="A1" s="94" t="s">
        <v>283</v>
      </c>
    </row>
    <row r="2" ht="19.5" customHeight="1">
      <c r="A2" s="94"/>
    </row>
    <row r="3" ht="19.5" customHeight="1">
      <c r="A3" s="95" t="s">
        <v>285</v>
      </c>
    </row>
    <row r="4" ht="19.5" customHeight="1">
      <c r="A4" s="95" t="s">
        <v>218</v>
      </c>
    </row>
    <row r="5" ht="19.5" customHeight="1">
      <c r="A5" s="95" t="s">
        <v>219</v>
      </c>
    </row>
    <row r="6" ht="19.5" customHeight="1">
      <c r="A6" s="95" t="s">
        <v>220</v>
      </c>
    </row>
    <row r="7" ht="19.5" customHeight="1">
      <c r="A7" s="95"/>
    </row>
    <row r="8" ht="19.5" customHeight="1">
      <c r="A8" s="95" t="s">
        <v>240</v>
      </c>
    </row>
    <row r="9" ht="19.5" customHeight="1">
      <c r="A9" s="95" t="s">
        <v>243</v>
      </c>
    </row>
    <row r="10" ht="19.5" customHeight="1">
      <c r="A10" s="95" t="s">
        <v>244</v>
      </c>
    </row>
    <row r="11" ht="19.5" customHeight="1">
      <c r="A11" s="95" t="s">
        <v>221</v>
      </c>
    </row>
    <row r="12" ht="19.5" customHeight="1">
      <c r="A12" s="95" t="s">
        <v>222</v>
      </c>
    </row>
    <row r="13" ht="19.5" customHeight="1">
      <c r="A13" s="96" t="s">
        <v>245</v>
      </c>
    </row>
    <row r="14" ht="19.5" customHeight="1">
      <c r="A14" s="96" t="s">
        <v>252</v>
      </c>
    </row>
    <row r="15" ht="19.5" customHeight="1">
      <c r="A15" s="96" t="s">
        <v>251</v>
      </c>
    </row>
    <row r="16" ht="19.5" customHeight="1">
      <c r="A16" s="95"/>
    </row>
    <row r="17" ht="19.5" customHeight="1">
      <c r="A17" s="95" t="s">
        <v>249</v>
      </c>
    </row>
    <row r="18" ht="19.5" customHeight="1">
      <c r="A18" s="95" t="s">
        <v>250</v>
      </c>
    </row>
    <row r="19" ht="19.5" customHeight="1">
      <c r="A19" s="95" t="s">
        <v>247</v>
      </c>
    </row>
    <row r="20" ht="19.5" customHeight="1">
      <c r="A20" s="95" t="s">
        <v>248</v>
      </c>
    </row>
    <row r="21" ht="19.5" customHeight="1">
      <c r="A21" s="95" t="s">
        <v>234</v>
      </c>
    </row>
    <row r="22" ht="19.5" customHeight="1">
      <c r="A22" s="95"/>
    </row>
    <row r="23" ht="19.5" customHeight="1">
      <c r="A23" s="95" t="s">
        <v>223</v>
      </c>
    </row>
    <row r="24" ht="19.5" customHeight="1">
      <c r="A24" s="95" t="s">
        <v>224</v>
      </c>
    </row>
    <row r="25" ht="19.5" customHeight="1">
      <c r="A25" s="95" t="s">
        <v>225</v>
      </c>
    </row>
    <row r="26" ht="19.5" customHeight="1">
      <c r="A26" s="96" t="s">
        <v>231</v>
      </c>
    </row>
  </sheetData>
  <sheetProtection/>
  <printOptions/>
  <pageMargins left="0.8661417322834646" right="0.5118110236220472" top="1.141732283464567" bottom="0.5905511811023623" header="0.3937007874015748" footer="0.3937007874015748"/>
  <pageSetup firstPageNumber="14" useFirstPageNumber="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K49"/>
  <sheetViews>
    <sheetView view="pageBreakPreview" zoomScaleSheetLayoutView="100" zoomScalePageLayoutView="0" workbookViewId="0" topLeftCell="A1">
      <selection activeCell="B1" sqref="B1"/>
    </sheetView>
  </sheetViews>
  <sheetFormatPr defaultColWidth="8.796875" defaultRowHeight="23.25" customHeight="1"/>
  <cols>
    <col min="1" max="1" width="3.59765625" style="103" customWidth="1"/>
    <col min="2" max="2" width="16.5" style="103" customWidth="1"/>
    <col min="3" max="7" width="12.69921875" style="103" customWidth="1"/>
    <col min="8" max="8" width="2.59765625" style="103" customWidth="1"/>
    <col min="9" max="10" width="9" style="103" customWidth="1"/>
    <col min="11" max="16384" width="9" style="103" customWidth="1"/>
  </cols>
  <sheetData>
    <row r="1" spans="1:11" ht="23.25" customHeight="1">
      <c r="A1" s="112" t="s">
        <v>286</v>
      </c>
      <c r="B1" s="102"/>
      <c r="C1" s="102"/>
      <c r="D1" s="102"/>
      <c r="E1" s="102"/>
      <c r="F1" s="102"/>
      <c r="G1" s="102"/>
      <c r="H1" s="102"/>
      <c r="I1" s="102"/>
      <c r="J1" s="102"/>
      <c r="K1" s="102"/>
    </row>
    <row r="2" spans="1:9" ht="23.25" customHeight="1">
      <c r="A2" s="143" t="s">
        <v>259</v>
      </c>
      <c r="B2" s="143"/>
      <c r="C2" s="143"/>
      <c r="D2" s="143"/>
      <c r="E2" s="143"/>
      <c r="F2" s="143"/>
      <c r="G2" s="143"/>
      <c r="I2" s="105"/>
    </row>
    <row r="3" spans="1:7" ht="23.25" customHeight="1">
      <c r="A3" s="143" t="s">
        <v>263</v>
      </c>
      <c r="B3" s="143"/>
      <c r="C3" s="143"/>
      <c r="D3" s="143"/>
      <c r="E3" s="143"/>
      <c r="F3" s="143"/>
      <c r="G3" s="143"/>
    </row>
    <row r="4" spans="1:7" ht="23.25" customHeight="1">
      <c r="A4" s="143" t="s">
        <v>264</v>
      </c>
      <c r="B4" s="143"/>
      <c r="C4" s="143"/>
      <c r="D4" s="143"/>
      <c r="E4" s="143"/>
      <c r="F4" s="143"/>
      <c r="G4" s="143"/>
    </row>
    <row r="5" spans="1:7" ht="23.25" customHeight="1">
      <c r="A5" s="143" t="s">
        <v>265</v>
      </c>
      <c r="B5" s="143"/>
      <c r="C5" s="143"/>
      <c r="D5" s="143"/>
      <c r="E5" s="143"/>
      <c r="F5" s="143"/>
      <c r="G5" s="143"/>
    </row>
    <row r="6" spans="1:7" ht="23.25" customHeight="1">
      <c r="A6" s="143" t="s">
        <v>266</v>
      </c>
      <c r="B6" s="143"/>
      <c r="C6" s="143"/>
      <c r="D6" s="143"/>
      <c r="E6" s="143"/>
      <c r="F6" s="143"/>
      <c r="G6" s="143"/>
    </row>
    <row r="7" spans="1:7" ht="23.25" customHeight="1">
      <c r="A7" s="143" t="s">
        <v>267</v>
      </c>
      <c r="B7" s="143"/>
      <c r="C7" s="143"/>
      <c r="D7" s="143"/>
      <c r="E7" s="143"/>
      <c r="F7" s="143"/>
      <c r="G7" s="143"/>
    </row>
    <row r="8" spans="1:7" ht="23.25" customHeight="1">
      <c r="A8" s="143" t="s">
        <v>260</v>
      </c>
      <c r="B8" s="143"/>
      <c r="C8" s="143"/>
      <c r="D8" s="143"/>
      <c r="E8" s="143"/>
      <c r="F8" s="143"/>
      <c r="G8" s="143"/>
    </row>
    <row r="9" spans="1:7" ht="23.25" customHeight="1">
      <c r="A9" s="143" t="s">
        <v>261</v>
      </c>
      <c r="B9" s="143"/>
      <c r="C9" s="143"/>
      <c r="D9" s="143"/>
      <c r="E9" s="143"/>
      <c r="F9" s="143"/>
      <c r="G9" s="143"/>
    </row>
    <row r="10" spans="1:7" ht="23.25" customHeight="1">
      <c r="A10" s="143" t="s">
        <v>262</v>
      </c>
      <c r="B10" s="143"/>
      <c r="C10" s="143"/>
      <c r="D10" s="143"/>
      <c r="E10" s="143"/>
      <c r="F10" s="143"/>
      <c r="G10" s="143"/>
    </row>
    <row r="11" spans="1:7" ht="23.25" customHeight="1">
      <c r="A11" s="143" t="s">
        <v>268</v>
      </c>
      <c r="B11" s="143"/>
      <c r="C11" s="143"/>
      <c r="D11" s="143"/>
      <c r="E11" s="143"/>
      <c r="F11" s="143"/>
      <c r="G11" s="143"/>
    </row>
    <row r="12" spans="1:7" ht="23.25" customHeight="1">
      <c r="A12" s="143" t="s">
        <v>270</v>
      </c>
      <c r="B12" s="143"/>
      <c r="C12" s="143"/>
      <c r="D12" s="143"/>
      <c r="E12" s="143"/>
      <c r="F12" s="143"/>
      <c r="G12" s="143"/>
    </row>
    <row r="13" spans="1:7" ht="23.25" customHeight="1">
      <c r="A13" s="143" t="s">
        <v>271</v>
      </c>
      <c r="B13" s="143"/>
      <c r="C13" s="143"/>
      <c r="D13" s="143"/>
      <c r="E13" s="143"/>
      <c r="F13" s="143"/>
      <c r="G13" s="143"/>
    </row>
    <row r="14" spans="1:7" ht="23.25" customHeight="1">
      <c r="A14" s="143" t="s">
        <v>272</v>
      </c>
      <c r="B14" s="143"/>
      <c r="C14" s="143"/>
      <c r="D14" s="143"/>
      <c r="E14" s="143"/>
      <c r="F14" s="143"/>
      <c r="G14" s="143"/>
    </row>
    <row r="15" spans="1:7" ht="23.25" customHeight="1">
      <c r="A15" s="93"/>
      <c r="B15" s="93"/>
      <c r="C15" s="93"/>
      <c r="D15" s="93"/>
      <c r="E15" s="93"/>
      <c r="F15" s="93"/>
      <c r="G15" s="93"/>
    </row>
    <row r="16" spans="1:7" ht="23.25" customHeight="1">
      <c r="A16" s="104"/>
      <c r="B16" s="106"/>
      <c r="C16" s="106"/>
      <c r="D16" s="106"/>
      <c r="E16" s="106"/>
      <c r="F16" s="106"/>
      <c r="G16" s="106"/>
    </row>
    <row r="17" ht="23.25" customHeight="1">
      <c r="B17" s="103" t="s">
        <v>253</v>
      </c>
    </row>
    <row r="18" spans="2:7" ht="23.25" customHeight="1">
      <c r="B18" s="107"/>
      <c r="C18" s="107" t="s">
        <v>280</v>
      </c>
      <c r="D18" s="107" t="s">
        <v>282</v>
      </c>
      <c r="E18" s="107" t="s">
        <v>281</v>
      </c>
      <c r="F18" s="107" t="s">
        <v>257</v>
      </c>
      <c r="G18" s="107" t="s">
        <v>287</v>
      </c>
    </row>
    <row r="19" spans="2:7" ht="23.25" customHeight="1">
      <c r="B19" s="110" t="s">
        <v>254</v>
      </c>
      <c r="C19" s="109">
        <v>1.0709</v>
      </c>
      <c r="D19" s="109">
        <v>1.0664</v>
      </c>
      <c r="E19" s="109">
        <v>1.0916</v>
      </c>
      <c r="F19" s="109">
        <v>1.0855</v>
      </c>
      <c r="G19" s="109">
        <v>1.0592</v>
      </c>
    </row>
    <row r="20" spans="2:7" ht="23.25" customHeight="1">
      <c r="B20" s="110" t="s">
        <v>241</v>
      </c>
      <c r="C20" s="109">
        <v>1.0694</v>
      </c>
      <c r="D20" s="109">
        <v>1.0604</v>
      </c>
      <c r="E20" s="109">
        <v>1.0873</v>
      </c>
      <c r="F20" s="109">
        <v>1.0807</v>
      </c>
      <c r="G20" s="109">
        <v>1.0519</v>
      </c>
    </row>
    <row r="21" spans="2:10" ht="23.25" customHeight="1">
      <c r="B21" s="111" t="s">
        <v>242</v>
      </c>
      <c r="C21" s="109">
        <v>0.4743</v>
      </c>
      <c r="D21" s="109">
        <v>0.481</v>
      </c>
      <c r="E21" s="109">
        <v>0.4774</v>
      </c>
      <c r="F21" s="109">
        <v>0.4818</v>
      </c>
      <c r="G21" s="109">
        <v>0.4926</v>
      </c>
      <c r="J21" s="103" t="s">
        <v>258</v>
      </c>
    </row>
    <row r="22" spans="2:7" ht="23.25" customHeight="1">
      <c r="B22" s="110" t="s">
        <v>255</v>
      </c>
      <c r="C22" s="113">
        <v>0.3639</v>
      </c>
      <c r="D22" s="113">
        <v>0.3671</v>
      </c>
      <c r="E22" s="113">
        <v>0.3713</v>
      </c>
      <c r="F22" s="113">
        <v>0.3728</v>
      </c>
      <c r="G22" s="113">
        <v>0.3811</v>
      </c>
    </row>
    <row r="23" spans="2:7" ht="23.25" customHeight="1">
      <c r="B23" s="110" t="s">
        <v>256</v>
      </c>
      <c r="C23" s="113">
        <v>0.006</v>
      </c>
      <c r="D23" s="113">
        <v>0.0094</v>
      </c>
      <c r="E23" s="113">
        <v>0.0095</v>
      </c>
      <c r="F23" s="113">
        <v>0.0076</v>
      </c>
      <c r="G23" s="113">
        <v>0.0043</v>
      </c>
    </row>
    <row r="25" ht="23.25" customHeight="1">
      <c r="I25" s="108"/>
    </row>
    <row r="43" spans="2:7" ht="145.5" customHeight="1">
      <c r="B43" s="144" t="s">
        <v>273</v>
      </c>
      <c r="C43" s="144"/>
      <c r="D43" s="144"/>
      <c r="E43" s="144"/>
      <c r="F43" s="144"/>
      <c r="G43" s="144"/>
    </row>
    <row r="44" spans="2:7" ht="23.25" customHeight="1">
      <c r="B44" s="145"/>
      <c r="C44" s="145"/>
      <c r="D44" s="145"/>
      <c r="E44" s="145"/>
      <c r="F44" s="145"/>
      <c r="G44" s="145"/>
    </row>
    <row r="45" spans="2:7" ht="23.25" customHeight="1">
      <c r="B45" s="145"/>
      <c r="C45" s="145"/>
      <c r="D45" s="145"/>
      <c r="E45" s="145"/>
      <c r="F45" s="145"/>
      <c r="G45" s="145"/>
    </row>
    <row r="46" spans="2:7" ht="23.25" customHeight="1">
      <c r="B46" s="145"/>
      <c r="C46" s="145"/>
      <c r="D46" s="145"/>
      <c r="E46" s="145"/>
      <c r="F46" s="145"/>
      <c r="G46" s="145"/>
    </row>
    <row r="47" spans="2:7" ht="23.25" customHeight="1">
      <c r="B47" s="145"/>
      <c r="C47" s="145"/>
      <c r="D47" s="145"/>
      <c r="E47" s="145"/>
      <c r="F47" s="145"/>
      <c r="G47" s="145"/>
    </row>
    <row r="48" spans="2:7" ht="23.25" customHeight="1">
      <c r="B48" s="145"/>
      <c r="C48" s="145"/>
      <c r="D48" s="145"/>
      <c r="E48" s="145"/>
      <c r="F48" s="145"/>
      <c r="G48" s="145"/>
    </row>
    <row r="49" spans="2:7" ht="23.25" customHeight="1">
      <c r="B49" s="146"/>
      <c r="C49" s="145"/>
      <c r="D49" s="145"/>
      <c r="E49" s="145"/>
      <c r="F49" s="145"/>
      <c r="G49" s="145"/>
    </row>
  </sheetData>
  <sheetProtection/>
  <mergeCells count="15">
    <mergeCell ref="A2:G2"/>
    <mergeCell ref="A3:G3"/>
    <mergeCell ref="A4:G4"/>
    <mergeCell ref="A5:G5"/>
    <mergeCell ref="A6:G6"/>
    <mergeCell ref="A7:G7"/>
    <mergeCell ref="A14:G14"/>
    <mergeCell ref="B43:G48"/>
    <mergeCell ref="B49:G49"/>
    <mergeCell ref="A8:G8"/>
    <mergeCell ref="A9:G9"/>
    <mergeCell ref="A10:G10"/>
    <mergeCell ref="A11:G11"/>
    <mergeCell ref="A12:G12"/>
    <mergeCell ref="A13:G13"/>
  </mergeCells>
  <printOptions/>
  <pageMargins left="0.7874015748031497" right="0.7480314960629921" top="1.7716535433070868" bottom="0.7874015748031497" header="0.3937007874015748" footer="0.3937007874015748"/>
  <pageSetup firstPageNumber="15" useFirstPageNumber="1" horizontalDpi="600" verticalDpi="600" orientation="portrait" paperSize="9" r:id="rId2"/>
  <rowBreaks count="1" manualBreakCount="1">
    <brk id="23" max="6" man="1"/>
  </rowBreaks>
  <drawing r:id="rId1"/>
</worksheet>
</file>

<file path=xl/worksheets/sheet5.xml><?xml version="1.0" encoding="utf-8"?>
<worksheet xmlns="http://schemas.openxmlformats.org/spreadsheetml/2006/main" xmlns:r="http://schemas.openxmlformats.org/officeDocument/2006/relationships">
  <sheetPr>
    <tabColor indexed="43"/>
  </sheetPr>
  <dimension ref="A1:Q39"/>
  <sheetViews>
    <sheetView view="pageBreakPreview" zoomScaleSheetLayoutView="100" zoomScalePageLayoutView="0" workbookViewId="0" topLeftCell="A1">
      <selection activeCell="A2" sqref="A2"/>
    </sheetView>
  </sheetViews>
  <sheetFormatPr defaultColWidth="8.796875" defaultRowHeight="19.5" customHeight="1"/>
  <cols>
    <col min="1" max="1" width="1.59765625" style="1" customWidth="1"/>
    <col min="2" max="3" width="3.09765625" style="1" customWidth="1"/>
    <col min="4" max="4" width="1.59765625" style="1" customWidth="1"/>
    <col min="5" max="5" width="4.59765625" style="1" customWidth="1"/>
    <col min="6" max="7" width="3.09765625" style="1" customWidth="1"/>
    <col min="8" max="8" width="1.59765625" style="1" customWidth="1"/>
    <col min="9" max="9" width="3.09765625" style="1" customWidth="1"/>
    <col min="10" max="10" width="1.59765625" style="1" customWidth="1"/>
    <col min="11" max="13" width="12.8984375" style="1" customWidth="1"/>
    <col min="14" max="14" width="9.8984375" style="1" customWidth="1"/>
    <col min="15" max="15" width="11.69921875" style="1" customWidth="1"/>
    <col min="16" max="16384" width="9" style="1" customWidth="1"/>
  </cols>
  <sheetData>
    <row r="1" s="6" customFormat="1" ht="19.5" customHeight="1">
      <c r="A1" s="6" t="s">
        <v>284</v>
      </c>
    </row>
    <row r="2" s="6" customFormat="1" ht="19.5" customHeight="1"/>
    <row r="3" spans="1:3" ht="19.5" customHeight="1">
      <c r="A3" s="3" t="s">
        <v>121</v>
      </c>
      <c r="C3" s="3"/>
    </row>
    <row r="4" ht="19.5" customHeight="1">
      <c r="A4" s="1" t="s">
        <v>163</v>
      </c>
    </row>
    <row r="5" spans="1:15" ht="19.5" customHeight="1">
      <c r="A5" s="157" t="s">
        <v>150</v>
      </c>
      <c r="B5" s="158"/>
      <c r="C5" s="158"/>
      <c r="D5" s="158"/>
      <c r="E5" s="158"/>
      <c r="F5" s="158"/>
      <c r="G5" s="158"/>
      <c r="H5" s="159"/>
      <c r="I5" s="167" t="s">
        <v>83</v>
      </c>
      <c r="J5" s="167"/>
      <c r="K5" s="147" t="str">
        <f>K12</f>
        <v>令和３年度末</v>
      </c>
      <c r="L5" s="147" t="str">
        <f>L12</f>
        <v>令和２年度末</v>
      </c>
      <c r="M5" s="155" t="s">
        <v>137</v>
      </c>
      <c r="N5" s="156"/>
      <c r="O5" s="153" t="s">
        <v>154</v>
      </c>
    </row>
    <row r="6" spans="1:15" ht="19.5" customHeight="1">
      <c r="A6" s="168"/>
      <c r="B6" s="169"/>
      <c r="C6" s="169"/>
      <c r="D6" s="169"/>
      <c r="E6" s="169"/>
      <c r="F6" s="169"/>
      <c r="G6" s="169"/>
      <c r="H6" s="170"/>
      <c r="I6" s="167"/>
      <c r="J6" s="167"/>
      <c r="K6" s="148"/>
      <c r="L6" s="148"/>
      <c r="M6" s="70" t="s">
        <v>138</v>
      </c>
      <c r="N6" s="17" t="s">
        <v>128</v>
      </c>
      <c r="O6" s="154"/>
    </row>
    <row r="7" spans="1:15" ht="19.5" customHeight="1">
      <c r="A7" s="34"/>
      <c r="B7" s="149" t="s">
        <v>84</v>
      </c>
      <c r="C7" s="149"/>
      <c r="D7" s="149"/>
      <c r="E7" s="149"/>
      <c r="F7" s="149"/>
      <c r="G7" s="149"/>
      <c r="H7" s="21"/>
      <c r="I7" s="171" t="s">
        <v>85</v>
      </c>
      <c r="J7" s="171"/>
      <c r="K7" s="80">
        <v>60759</v>
      </c>
      <c r="L7" s="80">
        <v>61415</v>
      </c>
      <c r="M7" s="48">
        <f>K7-L7</f>
        <v>-656</v>
      </c>
      <c r="N7" s="50">
        <f>ROUND(K7/L7*100,1)</f>
        <v>98.9</v>
      </c>
      <c r="O7" s="5"/>
    </row>
    <row r="8" spans="1:15" ht="19.5" customHeight="1">
      <c r="A8" s="34"/>
      <c r="B8" s="149" t="s">
        <v>82</v>
      </c>
      <c r="C8" s="149"/>
      <c r="D8" s="149"/>
      <c r="E8" s="149"/>
      <c r="F8" s="149"/>
      <c r="G8" s="149"/>
      <c r="H8" s="21"/>
      <c r="I8" s="171" t="s">
        <v>86</v>
      </c>
      <c r="J8" s="171"/>
      <c r="K8" s="80">
        <v>27146</v>
      </c>
      <c r="L8" s="80">
        <v>26975</v>
      </c>
      <c r="M8" s="48">
        <f>K8-L8</f>
        <v>171</v>
      </c>
      <c r="N8" s="50">
        <f>ROUND(K8/L8*100,1)</f>
        <v>100.6</v>
      </c>
      <c r="O8" s="50"/>
    </row>
    <row r="10" spans="1:3" ht="19.5" customHeight="1">
      <c r="A10" s="3" t="s">
        <v>164</v>
      </c>
      <c r="C10" s="3"/>
    </row>
    <row r="11" spans="1:15" ht="19.5" customHeight="1">
      <c r="A11" s="3"/>
      <c r="C11" s="3"/>
      <c r="O11" s="42" t="s">
        <v>153</v>
      </c>
    </row>
    <row r="12" spans="1:15" ht="19.5" customHeight="1">
      <c r="A12" s="37"/>
      <c r="B12" s="19"/>
      <c r="C12" s="49"/>
      <c r="D12" s="49"/>
      <c r="E12" s="49"/>
      <c r="F12" s="19"/>
      <c r="G12" s="19"/>
      <c r="H12" s="19"/>
      <c r="I12" s="58" t="s">
        <v>151</v>
      </c>
      <c r="J12" s="4"/>
      <c r="K12" s="151" t="s">
        <v>235</v>
      </c>
      <c r="L12" s="151" t="s">
        <v>278</v>
      </c>
      <c r="M12" s="155" t="s">
        <v>149</v>
      </c>
      <c r="N12" s="156"/>
      <c r="O12" s="153" t="s">
        <v>154</v>
      </c>
    </row>
    <row r="13" spans="1:15" ht="19.5" customHeight="1">
      <c r="A13" s="7"/>
      <c r="B13" s="29" t="s">
        <v>165</v>
      </c>
      <c r="C13" s="10"/>
      <c r="D13" s="10"/>
      <c r="E13" s="10"/>
      <c r="F13" s="10"/>
      <c r="G13" s="10"/>
      <c r="H13" s="10"/>
      <c r="I13" s="10"/>
      <c r="J13" s="32"/>
      <c r="K13" s="152"/>
      <c r="L13" s="152"/>
      <c r="M13" s="70" t="s">
        <v>138</v>
      </c>
      <c r="N13" s="71" t="s">
        <v>152</v>
      </c>
      <c r="O13" s="154"/>
    </row>
    <row r="14" spans="1:15" ht="19.5" customHeight="1">
      <c r="A14" s="37"/>
      <c r="B14" s="174" t="s">
        <v>166</v>
      </c>
      <c r="C14" s="175"/>
      <c r="D14" s="4"/>
      <c r="E14" s="164" t="s">
        <v>142</v>
      </c>
      <c r="F14" s="165"/>
      <c r="G14" s="165"/>
      <c r="H14" s="166"/>
      <c r="I14" s="18"/>
      <c r="J14" s="21"/>
      <c r="K14" s="80">
        <v>23364</v>
      </c>
      <c r="L14" s="80">
        <v>23333</v>
      </c>
      <c r="M14" s="48">
        <f>K14-L14</f>
        <v>31</v>
      </c>
      <c r="N14" s="50">
        <f>ROUND(K14/L14*100,1)</f>
        <v>100.1</v>
      </c>
      <c r="O14" s="5"/>
    </row>
    <row r="15" spans="1:15" ht="19.5" customHeight="1">
      <c r="A15" s="7"/>
      <c r="B15" s="176"/>
      <c r="C15" s="176"/>
      <c r="D15" s="32"/>
      <c r="E15" s="164" t="s">
        <v>141</v>
      </c>
      <c r="F15" s="165"/>
      <c r="G15" s="165"/>
      <c r="H15" s="166"/>
      <c r="I15" s="18"/>
      <c r="J15" s="21"/>
      <c r="K15" s="80">
        <v>2928</v>
      </c>
      <c r="L15" s="80">
        <v>2796</v>
      </c>
      <c r="M15" s="48">
        <f aca="true" t="shared" si="0" ref="M15:M23">K15-L15</f>
        <v>132</v>
      </c>
      <c r="N15" s="50">
        <f aca="true" t="shared" si="1" ref="N15:N23">ROUND(K15/L15*100,1)</f>
        <v>104.7</v>
      </c>
      <c r="O15" s="5"/>
    </row>
    <row r="16" spans="1:15" ht="19.5" customHeight="1">
      <c r="A16" s="7"/>
      <c r="B16" s="176"/>
      <c r="C16" s="176"/>
      <c r="D16" s="32"/>
      <c r="E16" s="164" t="s">
        <v>139</v>
      </c>
      <c r="F16" s="165"/>
      <c r="G16" s="165"/>
      <c r="H16" s="166"/>
      <c r="I16" s="18"/>
      <c r="J16" s="21"/>
      <c r="K16" s="80">
        <v>398</v>
      </c>
      <c r="L16" s="80">
        <v>394</v>
      </c>
      <c r="M16" s="48">
        <f t="shared" si="0"/>
        <v>4</v>
      </c>
      <c r="N16" s="50">
        <f t="shared" si="1"/>
        <v>101</v>
      </c>
      <c r="O16" s="5"/>
    </row>
    <row r="17" spans="1:15" ht="19.5" customHeight="1">
      <c r="A17" s="7"/>
      <c r="B17" s="176"/>
      <c r="C17" s="176"/>
      <c r="D17" s="32"/>
      <c r="E17" s="164" t="s">
        <v>140</v>
      </c>
      <c r="F17" s="165"/>
      <c r="G17" s="165"/>
      <c r="H17" s="166"/>
      <c r="I17" s="18"/>
      <c r="J17" s="21"/>
      <c r="K17" s="80">
        <v>181</v>
      </c>
      <c r="L17" s="80">
        <v>177</v>
      </c>
      <c r="M17" s="48">
        <f t="shared" si="0"/>
        <v>4</v>
      </c>
      <c r="N17" s="50">
        <f t="shared" si="1"/>
        <v>102.3</v>
      </c>
      <c r="O17" s="5"/>
    </row>
    <row r="18" spans="1:15" ht="19.5" customHeight="1">
      <c r="A18" s="7"/>
      <c r="B18" s="176"/>
      <c r="C18" s="176"/>
      <c r="D18" s="32"/>
      <c r="E18" s="164" t="s">
        <v>143</v>
      </c>
      <c r="F18" s="165"/>
      <c r="G18" s="165"/>
      <c r="H18" s="166"/>
      <c r="I18" s="18"/>
      <c r="J18" s="21"/>
      <c r="K18" s="80">
        <v>54</v>
      </c>
      <c r="L18" s="80">
        <v>55</v>
      </c>
      <c r="M18" s="48">
        <f t="shared" si="0"/>
        <v>-1</v>
      </c>
      <c r="N18" s="50">
        <f t="shared" si="1"/>
        <v>98.2</v>
      </c>
      <c r="O18" s="5"/>
    </row>
    <row r="19" spans="1:15" ht="19.5" customHeight="1">
      <c r="A19" s="7"/>
      <c r="B19" s="176"/>
      <c r="C19" s="176"/>
      <c r="D19" s="32"/>
      <c r="E19" s="164" t="s">
        <v>144</v>
      </c>
      <c r="F19" s="165"/>
      <c r="G19" s="165"/>
      <c r="H19" s="166"/>
      <c r="I19" s="18"/>
      <c r="J19" s="21"/>
      <c r="K19" s="80">
        <v>35</v>
      </c>
      <c r="L19" s="80">
        <v>35</v>
      </c>
      <c r="M19" s="48">
        <f t="shared" si="0"/>
        <v>0</v>
      </c>
      <c r="N19" s="50">
        <f t="shared" si="1"/>
        <v>100</v>
      </c>
      <c r="O19" s="5"/>
    </row>
    <row r="20" spans="1:15" ht="19.5" customHeight="1">
      <c r="A20" s="36"/>
      <c r="B20" s="177"/>
      <c r="C20" s="177"/>
      <c r="D20" s="40"/>
      <c r="E20" s="164" t="s">
        <v>145</v>
      </c>
      <c r="F20" s="165"/>
      <c r="G20" s="165"/>
      <c r="H20" s="166"/>
      <c r="I20" s="18"/>
      <c r="J20" s="21"/>
      <c r="K20" s="80">
        <v>3</v>
      </c>
      <c r="L20" s="80">
        <v>3</v>
      </c>
      <c r="M20" s="48">
        <f t="shared" si="0"/>
        <v>0</v>
      </c>
      <c r="N20" s="50">
        <f t="shared" si="1"/>
        <v>100</v>
      </c>
      <c r="O20" s="5"/>
    </row>
    <row r="21" spans="1:15" ht="19.5" customHeight="1">
      <c r="A21" s="34"/>
      <c r="B21" s="18"/>
      <c r="C21" s="149" t="s">
        <v>146</v>
      </c>
      <c r="D21" s="149"/>
      <c r="E21" s="149"/>
      <c r="F21" s="149"/>
      <c r="G21" s="149"/>
      <c r="H21" s="149"/>
      <c r="I21" s="18"/>
      <c r="J21" s="21"/>
      <c r="K21" s="80">
        <v>1</v>
      </c>
      <c r="L21" s="80">
        <v>1</v>
      </c>
      <c r="M21" s="48">
        <f t="shared" si="0"/>
        <v>0</v>
      </c>
      <c r="N21" s="50">
        <f t="shared" si="1"/>
        <v>100</v>
      </c>
      <c r="O21" s="5"/>
    </row>
    <row r="22" spans="1:15" ht="19.5" customHeight="1">
      <c r="A22" s="34"/>
      <c r="B22" s="18"/>
      <c r="C22" s="149" t="s">
        <v>147</v>
      </c>
      <c r="D22" s="149"/>
      <c r="E22" s="149"/>
      <c r="F22" s="149"/>
      <c r="G22" s="149"/>
      <c r="H22" s="149"/>
      <c r="I22" s="18"/>
      <c r="J22" s="21"/>
      <c r="K22" s="80">
        <v>182</v>
      </c>
      <c r="L22" s="80">
        <v>181</v>
      </c>
      <c r="M22" s="48">
        <f t="shared" si="0"/>
        <v>1</v>
      </c>
      <c r="N22" s="50">
        <f t="shared" si="1"/>
        <v>100.6</v>
      </c>
      <c r="O22" s="5"/>
    </row>
    <row r="23" spans="1:15" ht="19.5" customHeight="1">
      <c r="A23" s="155" t="s">
        <v>136</v>
      </c>
      <c r="B23" s="163"/>
      <c r="C23" s="163"/>
      <c r="D23" s="163"/>
      <c r="E23" s="163"/>
      <c r="F23" s="163"/>
      <c r="G23" s="163"/>
      <c r="H23" s="163"/>
      <c r="I23" s="163"/>
      <c r="J23" s="156"/>
      <c r="K23" s="51">
        <f>SUM(K14:K22)</f>
        <v>27146</v>
      </c>
      <c r="L23" s="51">
        <f>SUM(L14:L22)</f>
        <v>26975</v>
      </c>
      <c r="M23" s="48">
        <f t="shared" si="0"/>
        <v>171</v>
      </c>
      <c r="N23" s="50">
        <f t="shared" si="1"/>
        <v>100.6</v>
      </c>
      <c r="O23" s="5"/>
    </row>
    <row r="25" ht="19.5" customHeight="1">
      <c r="A25" s="1" t="s">
        <v>122</v>
      </c>
    </row>
    <row r="26" spans="1:15" ht="19.5" customHeight="1">
      <c r="A26" s="157" t="s">
        <v>0</v>
      </c>
      <c r="B26" s="158" t="s">
        <v>148</v>
      </c>
      <c r="C26" s="158"/>
      <c r="D26" s="158"/>
      <c r="E26" s="158"/>
      <c r="F26" s="158"/>
      <c r="G26" s="158"/>
      <c r="H26" s="159"/>
      <c r="I26" s="173" t="s">
        <v>83</v>
      </c>
      <c r="J26" s="167"/>
      <c r="K26" s="147" t="s">
        <v>236</v>
      </c>
      <c r="L26" s="147" t="s">
        <v>279</v>
      </c>
      <c r="M26" s="155" t="s">
        <v>137</v>
      </c>
      <c r="N26" s="156"/>
      <c r="O26" s="153" t="s">
        <v>154</v>
      </c>
    </row>
    <row r="27" spans="1:15" ht="19.5" customHeight="1">
      <c r="A27" s="160"/>
      <c r="B27" s="161"/>
      <c r="C27" s="161"/>
      <c r="D27" s="161"/>
      <c r="E27" s="161"/>
      <c r="F27" s="161"/>
      <c r="G27" s="161"/>
      <c r="H27" s="162"/>
      <c r="I27" s="173"/>
      <c r="J27" s="167"/>
      <c r="K27" s="148"/>
      <c r="L27" s="148"/>
      <c r="M27" s="70" t="s">
        <v>138</v>
      </c>
      <c r="N27" s="17" t="s">
        <v>128</v>
      </c>
      <c r="O27" s="154"/>
    </row>
    <row r="28" spans="1:15" ht="19.5" customHeight="1">
      <c r="A28" s="36"/>
      <c r="B28" s="172" t="s">
        <v>87</v>
      </c>
      <c r="C28" s="172"/>
      <c r="D28" s="172"/>
      <c r="E28" s="172"/>
      <c r="F28" s="172"/>
      <c r="G28" s="172"/>
      <c r="H28" s="40"/>
      <c r="I28" s="150" t="s">
        <v>118</v>
      </c>
      <c r="J28" s="150"/>
      <c r="K28" s="80">
        <v>7696541</v>
      </c>
      <c r="L28" s="80">
        <v>7853039</v>
      </c>
      <c r="M28" s="48">
        <f>K28-L28</f>
        <v>-156498</v>
      </c>
      <c r="N28" s="50">
        <f aca="true" t="shared" si="2" ref="N28:N35">ROUND(K28/L28*100,1)</f>
        <v>98</v>
      </c>
      <c r="O28" s="5"/>
    </row>
    <row r="29" spans="1:15" ht="19.5" customHeight="1">
      <c r="A29" s="34"/>
      <c r="B29" s="149" t="s">
        <v>88</v>
      </c>
      <c r="C29" s="149"/>
      <c r="D29" s="149"/>
      <c r="E29" s="149"/>
      <c r="F29" s="149"/>
      <c r="G29" s="149"/>
      <c r="H29" s="21"/>
      <c r="I29" s="150" t="s">
        <v>118</v>
      </c>
      <c r="J29" s="150"/>
      <c r="K29" s="80">
        <v>22936</v>
      </c>
      <c r="L29" s="80">
        <v>24047</v>
      </c>
      <c r="M29" s="48">
        <f>K29-L29</f>
        <v>-1111</v>
      </c>
      <c r="N29" s="50">
        <f t="shared" si="2"/>
        <v>95.4</v>
      </c>
      <c r="O29" s="20"/>
    </row>
    <row r="30" spans="1:17" ht="19.5" customHeight="1">
      <c r="A30" s="34"/>
      <c r="B30" s="149" t="s">
        <v>89</v>
      </c>
      <c r="C30" s="149"/>
      <c r="D30" s="149"/>
      <c r="E30" s="149"/>
      <c r="F30" s="149"/>
      <c r="G30" s="149"/>
      <c r="H30" s="21"/>
      <c r="I30" s="150" t="s">
        <v>118</v>
      </c>
      <c r="J30" s="150"/>
      <c r="K30" s="80">
        <v>21086</v>
      </c>
      <c r="L30" s="80">
        <v>21515</v>
      </c>
      <c r="M30" s="48">
        <f aca="true" t="shared" si="3" ref="M30:M35">K30-L30</f>
        <v>-429</v>
      </c>
      <c r="N30" s="50">
        <f t="shared" si="2"/>
        <v>98</v>
      </c>
      <c r="O30" s="5"/>
      <c r="Q30" s="1" t="s">
        <v>230</v>
      </c>
    </row>
    <row r="31" spans="1:17" ht="19.5" customHeight="1">
      <c r="A31" s="34"/>
      <c r="B31" s="149" t="s">
        <v>90</v>
      </c>
      <c r="C31" s="149"/>
      <c r="D31" s="149"/>
      <c r="E31" s="149"/>
      <c r="F31" s="149"/>
      <c r="G31" s="149"/>
      <c r="H31" s="21"/>
      <c r="I31" s="150" t="s">
        <v>119</v>
      </c>
      <c r="J31" s="150"/>
      <c r="K31" s="80">
        <v>347</v>
      </c>
      <c r="L31" s="80">
        <v>350</v>
      </c>
      <c r="M31" s="48">
        <f t="shared" si="3"/>
        <v>-3</v>
      </c>
      <c r="N31" s="50">
        <f t="shared" si="2"/>
        <v>99.1</v>
      </c>
      <c r="O31" s="5"/>
      <c r="Q31" s="1">
        <f>ROUND(K30/K7*1000,0)</f>
        <v>347</v>
      </c>
    </row>
    <row r="32" spans="1:15" ht="19.5" customHeight="1">
      <c r="A32" s="34"/>
      <c r="B32" s="149" t="s">
        <v>91</v>
      </c>
      <c r="C32" s="149"/>
      <c r="D32" s="149"/>
      <c r="E32" s="149"/>
      <c r="F32" s="149"/>
      <c r="G32" s="149"/>
      <c r="H32" s="21"/>
      <c r="I32" s="150" t="s">
        <v>118</v>
      </c>
      <c r="J32" s="150"/>
      <c r="K32" s="80">
        <v>6645330</v>
      </c>
      <c r="L32" s="80">
        <v>6739699</v>
      </c>
      <c r="M32" s="48">
        <f t="shared" si="3"/>
        <v>-94369</v>
      </c>
      <c r="N32" s="50">
        <f t="shared" si="2"/>
        <v>98.6</v>
      </c>
      <c r="O32" s="5"/>
    </row>
    <row r="33" spans="1:15" ht="19.5" customHeight="1">
      <c r="A33" s="34"/>
      <c r="B33" s="149" t="s">
        <v>92</v>
      </c>
      <c r="C33" s="149"/>
      <c r="D33" s="149"/>
      <c r="E33" s="149"/>
      <c r="F33" s="149"/>
      <c r="G33" s="149"/>
      <c r="H33" s="21"/>
      <c r="I33" s="150" t="s">
        <v>118</v>
      </c>
      <c r="J33" s="150"/>
      <c r="K33" s="97">
        <v>18206</v>
      </c>
      <c r="L33" s="97">
        <v>18465</v>
      </c>
      <c r="M33" s="98">
        <f>K33-L33</f>
        <v>-259</v>
      </c>
      <c r="N33" s="50">
        <f t="shared" si="2"/>
        <v>98.6</v>
      </c>
      <c r="O33" s="5"/>
    </row>
    <row r="34" spans="1:17" ht="19.5" customHeight="1">
      <c r="A34" s="34"/>
      <c r="B34" s="149" t="s">
        <v>112</v>
      </c>
      <c r="C34" s="149"/>
      <c r="D34" s="149"/>
      <c r="E34" s="149"/>
      <c r="F34" s="149"/>
      <c r="G34" s="149"/>
      <c r="H34" s="21"/>
      <c r="I34" s="150" t="s">
        <v>119</v>
      </c>
      <c r="J34" s="150"/>
      <c r="K34" s="80">
        <v>300</v>
      </c>
      <c r="L34" s="80">
        <v>301</v>
      </c>
      <c r="M34" s="48">
        <f t="shared" si="3"/>
        <v>-1</v>
      </c>
      <c r="N34" s="50">
        <f t="shared" si="2"/>
        <v>99.7</v>
      </c>
      <c r="O34" s="5"/>
      <c r="Q34" s="1" t="s">
        <v>229</v>
      </c>
    </row>
    <row r="35" spans="1:17" ht="19.5" customHeight="1">
      <c r="A35" s="34"/>
      <c r="B35" s="149" t="s">
        <v>93</v>
      </c>
      <c r="C35" s="149"/>
      <c r="D35" s="149"/>
      <c r="E35" s="149"/>
      <c r="F35" s="149"/>
      <c r="G35" s="149"/>
      <c r="H35" s="21"/>
      <c r="I35" s="171" t="s">
        <v>111</v>
      </c>
      <c r="J35" s="171"/>
      <c r="K35" s="81">
        <v>86.3</v>
      </c>
      <c r="L35" s="81">
        <v>85.8</v>
      </c>
      <c r="M35" s="69">
        <f t="shared" si="3"/>
        <v>0.5</v>
      </c>
      <c r="N35" s="50">
        <f t="shared" si="2"/>
        <v>100.6</v>
      </c>
      <c r="O35" s="5"/>
      <c r="Q35" s="1">
        <f>ROUND(K33/K7*1000,0)</f>
        <v>300</v>
      </c>
    </row>
    <row r="36" ht="19.5" customHeight="1">
      <c r="N36" s="2"/>
    </row>
    <row r="38" ht="19.5" customHeight="1">
      <c r="K38" s="1" t="s">
        <v>232</v>
      </c>
    </row>
    <row r="39" ht="19.5" customHeight="1">
      <c r="K39" s="54">
        <f>ROUND(K32/366,0)</f>
        <v>18157</v>
      </c>
    </row>
  </sheetData>
  <sheetProtection/>
  <mergeCells count="47">
    <mergeCell ref="I34:J34"/>
    <mergeCell ref="I35:J35"/>
    <mergeCell ref="I33:J33"/>
    <mergeCell ref="B32:G32"/>
    <mergeCell ref="B35:G35"/>
    <mergeCell ref="B33:G33"/>
    <mergeCell ref="B34:G34"/>
    <mergeCell ref="I32:J32"/>
    <mergeCell ref="B28:G28"/>
    <mergeCell ref="I26:J27"/>
    <mergeCell ref="E19:H19"/>
    <mergeCell ref="E20:H20"/>
    <mergeCell ref="C21:H21"/>
    <mergeCell ref="B14:C20"/>
    <mergeCell ref="E14:H14"/>
    <mergeCell ref="B8:G8"/>
    <mergeCell ref="I5:J6"/>
    <mergeCell ref="A5:H6"/>
    <mergeCell ref="B7:G7"/>
    <mergeCell ref="I7:J7"/>
    <mergeCell ref="I8:J8"/>
    <mergeCell ref="I31:J31"/>
    <mergeCell ref="L12:L13"/>
    <mergeCell ref="A26:H27"/>
    <mergeCell ref="A23:J23"/>
    <mergeCell ref="E15:H15"/>
    <mergeCell ref="E16:H16"/>
    <mergeCell ref="E17:H17"/>
    <mergeCell ref="E18:H18"/>
    <mergeCell ref="C22:H22"/>
    <mergeCell ref="B31:G31"/>
    <mergeCell ref="O26:O27"/>
    <mergeCell ref="O12:O13"/>
    <mergeCell ref="M12:N12"/>
    <mergeCell ref="O5:O6"/>
    <mergeCell ref="M5:N5"/>
    <mergeCell ref="M26:N26"/>
    <mergeCell ref="K5:K6"/>
    <mergeCell ref="B30:G30"/>
    <mergeCell ref="L26:L27"/>
    <mergeCell ref="K26:K27"/>
    <mergeCell ref="I29:J29"/>
    <mergeCell ref="B29:G29"/>
    <mergeCell ref="I30:J30"/>
    <mergeCell ref="I28:J28"/>
    <mergeCell ref="K12:K13"/>
    <mergeCell ref="L5:L6"/>
  </mergeCells>
  <printOptions/>
  <pageMargins left="0.7874015748031497" right="0.7480314960629921" top="1.1811023622047245" bottom="0.7874015748031497" header="0.3937007874015748" footer="0.3937007874015748"/>
  <pageSetup firstPageNumber="22" useFirstPageNumber="1"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indexed="43"/>
  </sheetPr>
  <dimension ref="A3:L42"/>
  <sheetViews>
    <sheetView view="pageBreakPreview" zoomScaleSheetLayoutView="100" zoomScalePageLayoutView="0" workbookViewId="0" topLeftCell="A1">
      <selection activeCell="E35" sqref="E35"/>
    </sheetView>
  </sheetViews>
  <sheetFormatPr defaultColWidth="8.796875" defaultRowHeight="19.5" customHeight="1"/>
  <cols>
    <col min="1" max="1" width="0.40625" style="13" customWidth="1"/>
    <col min="2" max="2" width="2.59765625" style="13" customWidth="1"/>
    <col min="3" max="3" width="18.69921875" style="9" customWidth="1"/>
    <col min="4" max="5" width="17.5" style="31" customWidth="1"/>
    <col min="6" max="6" width="15.8984375" style="31" customWidth="1"/>
    <col min="7" max="7" width="12" style="13" customWidth="1"/>
    <col min="8" max="16384" width="9" style="13" customWidth="1"/>
  </cols>
  <sheetData>
    <row r="3" spans="1:2" ht="19.5" customHeight="1">
      <c r="A3" s="13" t="s">
        <v>127</v>
      </c>
      <c r="B3" s="27"/>
    </row>
    <row r="4" ht="19.5" customHeight="1">
      <c r="G4" s="30" t="s">
        <v>11</v>
      </c>
    </row>
    <row r="5" spans="1:7" ht="19.5" customHeight="1">
      <c r="A5" s="179" t="s">
        <v>120</v>
      </c>
      <c r="B5" s="180"/>
      <c r="C5" s="180"/>
      <c r="D5" s="147" t="s">
        <v>236</v>
      </c>
      <c r="E5" s="147" t="s">
        <v>279</v>
      </c>
      <c r="F5" s="183" t="s">
        <v>137</v>
      </c>
      <c r="G5" s="184"/>
    </row>
    <row r="6" spans="1:11" ht="19.5" customHeight="1">
      <c r="A6" s="181"/>
      <c r="B6" s="182"/>
      <c r="C6" s="182"/>
      <c r="D6" s="148"/>
      <c r="E6" s="148"/>
      <c r="F6" s="73" t="s">
        <v>138</v>
      </c>
      <c r="G6" s="52" t="s">
        <v>128</v>
      </c>
      <c r="K6" s="89" t="s">
        <v>226</v>
      </c>
    </row>
    <row r="7" spans="1:12" ht="19.5" customHeight="1">
      <c r="A7" s="15"/>
      <c r="B7" s="16" t="s">
        <v>129</v>
      </c>
      <c r="C7" s="35"/>
      <c r="D7" s="74">
        <f>SUM(D8:D9)</f>
        <v>1135547152</v>
      </c>
      <c r="E7" s="74">
        <v>1150741946</v>
      </c>
      <c r="F7" s="74">
        <f aca="true" t="shared" si="0" ref="F7:F17">D7-E7</f>
        <v>-15194794</v>
      </c>
      <c r="G7" s="53">
        <f aca="true" t="shared" si="1" ref="G7:G18">IF(ISERROR(D7/E7),0,ROUND(D7/E7*100,1))</f>
        <v>98.7</v>
      </c>
      <c r="J7" s="89" t="s">
        <v>227</v>
      </c>
      <c r="K7" s="13">
        <v>140</v>
      </c>
      <c r="L7" s="13">
        <v>83</v>
      </c>
    </row>
    <row r="8" spans="1:12" ht="19.5" customHeight="1">
      <c r="A8" s="23"/>
      <c r="B8" s="12"/>
      <c r="C8" s="35" t="s">
        <v>13</v>
      </c>
      <c r="D8" s="82">
        <v>1129618584</v>
      </c>
      <c r="E8" s="82">
        <v>1144909773</v>
      </c>
      <c r="F8" s="74">
        <f t="shared" si="0"/>
        <v>-15291189</v>
      </c>
      <c r="G8" s="53">
        <f>IF(ISERROR(D8/E8),0,ROUND(D8/E8*100,1))</f>
        <v>98.7</v>
      </c>
      <c r="I8" s="68"/>
      <c r="J8" s="89" t="s">
        <v>228</v>
      </c>
      <c r="K8" s="13">
        <v>127</v>
      </c>
      <c r="L8" s="13">
        <v>96</v>
      </c>
    </row>
    <row r="9" spans="1:7" ht="19.5" customHeight="1">
      <c r="A9" s="28"/>
      <c r="B9" s="8"/>
      <c r="C9" s="35" t="s">
        <v>14</v>
      </c>
      <c r="D9" s="82">
        <v>5928568</v>
      </c>
      <c r="E9" s="82">
        <v>5832173</v>
      </c>
      <c r="F9" s="74">
        <f t="shared" si="0"/>
        <v>96395</v>
      </c>
      <c r="G9" s="53">
        <f t="shared" si="1"/>
        <v>101.7</v>
      </c>
    </row>
    <row r="10" spans="1:7" ht="19.5" customHeight="1">
      <c r="A10" s="15"/>
      <c r="B10" s="16" t="s">
        <v>123</v>
      </c>
      <c r="C10" s="35"/>
      <c r="D10" s="74">
        <f>SUM(D11:D15)</f>
        <v>90339566</v>
      </c>
      <c r="E10" s="74">
        <v>95529652</v>
      </c>
      <c r="F10" s="74">
        <f t="shared" si="0"/>
        <v>-5190086</v>
      </c>
      <c r="G10" s="53">
        <f t="shared" si="1"/>
        <v>94.6</v>
      </c>
    </row>
    <row r="11" spans="1:7" ht="19.5" customHeight="1">
      <c r="A11" s="23"/>
      <c r="B11" s="12"/>
      <c r="C11" s="84" t="s">
        <v>94</v>
      </c>
      <c r="D11" s="82">
        <v>19767</v>
      </c>
      <c r="E11" s="82">
        <v>31259</v>
      </c>
      <c r="F11" s="74">
        <f t="shared" si="0"/>
        <v>-11492</v>
      </c>
      <c r="G11" s="53">
        <f t="shared" si="1"/>
        <v>63.2</v>
      </c>
    </row>
    <row r="12" spans="1:7" ht="19.5" customHeight="1">
      <c r="A12" s="23"/>
      <c r="B12" s="12"/>
      <c r="C12" s="35" t="s">
        <v>98</v>
      </c>
      <c r="D12" s="82">
        <v>10000</v>
      </c>
      <c r="E12" s="82">
        <v>80000</v>
      </c>
      <c r="F12" s="74">
        <f t="shared" si="0"/>
        <v>-70000</v>
      </c>
      <c r="G12" s="53">
        <f t="shared" si="1"/>
        <v>12.5</v>
      </c>
    </row>
    <row r="13" spans="1:7" ht="19.5" customHeight="1" hidden="1">
      <c r="A13" s="23"/>
      <c r="B13" s="12"/>
      <c r="C13" s="35" t="s">
        <v>99</v>
      </c>
      <c r="D13" s="82">
        <v>0</v>
      </c>
      <c r="E13" s="82">
        <v>0</v>
      </c>
      <c r="F13" s="74">
        <f t="shared" si="0"/>
        <v>0</v>
      </c>
      <c r="G13" s="53">
        <f t="shared" si="1"/>
        <v>0</v>
      </c>
    </row>
    <row r="14" spans="1:7" ht="19.5" customHeight="1">
      <c r="A14" s="23"/>
      <c r="B14" s="12"/>
      <c r="C14" s="35" t="s">
        <v>209</v>
      </c>
      <c r="D14" s="82">
        <v>83537262</v>
      </c>
      <c r="E14" s="82">
        <v>88645116</v>
      </c>
      <c r="F14" s="74">
        <f t="shared" si="0"/>
        <v>-5107854</v>
      </c>
      <c r="G14" s="53">
        <f t="shared" si="1"/>
        <v>94.2</v>
      </c>
    </row>
    <row r="15" spans="1:7" ht="19.5" customHeight="1">
      <c r="A15" s="28"/>
      <c r="B15" s="8"/>
      <c r="C15" s="35" t="s">
        <v>29</v>
      </c>
      <c r="D15" s="82">
        <v>6772537</v>
      </c>
      <c r="E15" s="82">
        <v>6773277</v>
      </c>
      <c r="F15" s="74">
        <f t="shared" si="0"/>
        <v>-740</v>
      </c>
      <c r="G15" s="53">
        <f t="shared" si="1"/>
        <v>100</v>
      </c>
    </row>
    <row r="16" spans="1:7" ht="19.5" customHeight="1">
      <c r="A16" s="15"/>
      <c r="B16" s="16" t="s">
        <v>124</v>
      </c>
      <c r="C16" s="35"/>
      <c r="D16" s="74">
        <f>SUM(D17)</f>
        <v>0</v>
      </c>
      <c r="E16" s="74">
        <f>SUM(E17)</f>
        <v>0</v>
      </c>
      <c r="F16" s="74">
        <f t="shared" si="0"/>
        <v>0</v>
      </c>
      <c r="G16" s="53">
        <f t="shared" si="1"/>
        <v>0</v>
      </c>
    </row>
    <row r="17" spans="1:7" ht="19.5" customHeight="1">
      <c r="A17" s="28"/>
      <c r="B17" s="8"/>
      <c r="C17" s="35" t="s">
        <v>31</v>
      </c>
      <c r="D17" s="82">
        <v>0</v>
      </c>
      <c r="E17" s="82">
        <v>0</v>
      </c>
      <c r="F17" s="74">
        <f t="shared" si="0"/>
        <v>0</v>
      </c>
      <c r="G17" s="53">
        <f t="shared" si="1"/>
        <v>0</v>
      </c>
    </row>
    <row r="18" spans="1:7" ht="19.5" customHeight="1">
      <c r="A18" s="186" t="s">
        <v>95</v>
      </c>
      <c r="B18" s="186"/>
      <c r="C18" s="186"/>
      <c r="D18" s="74">
        <f>D7+D10+D16</f>
        <v>1225886718</v>
      </c>
      <c r="E18" s="74">
        <f>E7+E10+E16</f>
        <v>1246271598</v>
      </c>
      <c r="F18" s="74">
        <f>F7+F10+F16</f>
        <v>-20384880</v>
      </c>
      <c r="G18" s="53">
        <f t="shared" si="1"/>
        <v>98.4</v>
      </c>
    </row>
    <row r="20" spans="1:2" ht="19.5" customHeight="1">
      <c r="A20" s="13" t="s">
        <v>130</v>
      </c>
      <c r="B20" s="27"/>
    </row>
    <row r="21" spans="6:7" ht="19.5" customHeight="1">
      <c r="F21" s="178" t="s">
        <v>11</v>
      </c>
      <c r="G21" s="178"/>
    </row>
    <row r="22" spans="1:7" ht="19.5" customHeight="1">
      <c r="A22" s="179" t="s">
        <v>120</v>
      </c>
      <c r="B22" s="180"/>
      <c r="C22" s="180"/>
      <c r="D22" s="147" t="s">
        <v>236</v>
      </c>
      <c r="E22" s="147" t="s">
        <v>279</v>
      </c>
      <c r="F22" s="183" t="s">
        <v>137</v>
      </c>
      <c r="G22" s="184"/>
    </row>
    <row r="23" spans="1:7" ht="19.5" customHeight="1">
      <c r="A23" s="181"/>
      <c r="B23" s="182"/>
      <c r="C23" s="182"/>
      <c r="D23" s="148"/>
      <c r="E23" s="148"/>
      <c r="F23" s="73" t="s">
        <v>138</v>
      </c>
      <c r="G23" s="52" t="s">
        <v>128</v>
      </c>
    </row>
    <row r="24" spans="1:7" ht="19.5" customHeight="1">
      <c r="A24" s="15"/>
      <c r="B24" s="16" t="s">
        <v>131</v>
      </c>
      <c r="C24" s="35"/>
      <c r="D24" s="74">
        <f>SUM(D25:D31)</f>
        <v>1138751707</v>
      </c>
      <c r="E24" s="74">
        <f>SUM(E25:E31)</f>
        <v>1126139485</v>
      </c>
      <c r="F24" s="74">
        <f aca="true" t="shared" si="2" ref="F24:F38">D24-E24</f>
        <v>12612222</v>
      </c>
      <c r="G24" s="53">
        <f aca="true" t="shared" si="3" ref="G24:G38">IF(ISERROR(D24/E24),0,ROUND(D24/E24*100,1))</f>
        <v>101.1</v>
      </c>
    </row>
    <row r="25" spans="1:7" ht="19.5" customHeight="1">
      <c r="A25" s="23"/>
      <c r="B25" s="12"/>
      <c r="C25" s="35" t="s">
        <v>20</v>
      </c>
      <c r="D25" s="82">
        <v>454828616</v>
      </c>
      <c r="E25" s="82">
        <v>452558507</v>
      </c>
      <c r="F25" s="74">
        <f t="shared" si="2"/>
        <v>2270109</v>
      </c>
      <c r="G25" s="53">
        <f t="shared" si="3"/>
        <v>100.5</v>
      </c>
    </row>
    <row r="26" spans="1:7" ht="19.5" customHeight="1">
      <c r="A26" s="23"/>
      <c r="B26" s="12"/>
      <c r="C26" s="35" t="s">
        <v>21</v>
      </c>
      <c r="D26" s="82">
        <v>194323365</v>
      </c>
      <c r="E26" s="82">
        <v>185153289</v>
      </c>
      <c r="F26" s="74">
        <f t="shared" si="2"/>
        <v>9170076</v>
      </c>
      <c r="G26" s="53">
        <f t="shared" si="3"/>
        <v>105</v>
      </c>
    </row>
    <row r="27" spans="1:7" ht="19.5" customHeight="1">
      <c r="A27" s="23"/>
      <c r="B27" s="12"/>
      <c r="C27" s="35" t="s">
        <v>22</v>
      </c>
      <c r="D27" s="82">
        <v>63182475</v>
      </c>
      <c r="E27" s="82">
        <v>57496089</v>
      </c>
      <c r="F27" s="74">
        <f t="shared" si="2"/>
        <v>5686386</v>
      </c>
      <c r="G27" s="53">
        <f t="shared" si="3"/>
        <v>109.9</v>
      </c>
    </row>
    <row r="28" spans="1:7" ht="19.5" customHeight="1">
      <c r="A28" s="23"/>
      <c r="B28" s="12"/>
      <c r="C28" s="35" t="s">
        <v>23</v>
      </c>
      <c r="D28" s="82">
        <v>102405890</v>
      </c>
      <c r="E28" s="82">
        <v>104223838</v>
      </c>
      <c r="F28" s="74">
        <f t="shared" si="2"/>
        <v>-1817948</v>
      </c>
      <c r="G28" s="53">
        <f t="shared" si="3"/>
        <v>98.3</v>
      </c>
    </row>
    <row r="29" spans="1:7" ht="19.5" customHeight="1">
      <c r="A29" s="23"/>
      <c r="B29" s="12"/>
      <c r="C29" s="35" t="s">
        <v>24</v>
      </c>
      <c r="D29" s="82">
        <v>320890307</v>
      </c>
      <c r="E29" s="82">
        <v>311211534</v>
      </c>
      <c r="F29" s="74">
        <f t="shared" si="2"/>
        <v>9678773</v>
      </c>
      <c r="G29" s="53">
        <f t="shared" si="3"/>
        <v>103.1</v>
      </c>
    </row>
    <row r="30" spans="1:7" ht="19.5" customHeight="1">
      <c r="A30" s="23"/>
      <c r="B30" s="12"/>
      <c r="C30" s="35" t="s">
        <v>25</v>
      </c>
      <c r="D30" s="82">
        <v>3121054</v>
      </c>
      <c r="E30" s="82">
        <v>15496228</v>
      </c>
      <c r="F30" s="74">
        <f t="shared" si="2"/>
        <v>-12375174</v>
      </c>
      <c r="G30" s="53">
        <f t="shared" si="3"/>
        <v>20.1</v>
      </c>
    </row>
    <row r="31" spans="1:7" ht="19.5" customHeight="1" hidden="1">
      <c r="A31" s="28"/>
      <c r="B31" s="8"/>
      <c r="C31" s="35" t="s">
        <v>26</v>
      </c>
      <c r="D31" s="82">
        <v>0</v>
      </c>
      <c r="E31" s="82">
        <v>0</v>
      </c>
      <c r="F31" s="74">
        <f t="shared" si="2"/>
        <v>0</v>
      </c>
      <c r="G31" s="53">
        <f t="shared" si="3"/>
        <v>0</v>
      </c>
    </row>
    <row r="32" spans="1:7" ht="19.5" customHeight="1">
      <c r="A32" s="15"/>
      <c r="B32" s="16" t="s">
        <v>125</v>
      </c>
      <c r="C32" s="35"/>
      <c r="D32" s="74">
        <f>SUM(D33:D34)</f>
        <v>18661695</v>
      </c>
      <c r="E32" s="74">
        <f>SUM(E33:E34)</f>
        <v>21958435</v>
      </c>
      <c r="F32" s="74">
        <f t="shared" si="2"/>
        <v>-3296740</v>
      </c>
      <c r="G32" s="53">
        <f t="shared" si="3"/>
        <v>85</v>
      </c>
    </row>
    <row r="33" spans="1:7" ht="30" customHeight="1">
      <c r="A33" s="23"/>
      <c r="B33" s="12"/>
      <c r="C33" s="75" t="s">
        <v>96</v>
      </c>
      <c r="D33" s="82">
        <v>18189541</v>
      </c>
      <c r="E33" s="82">
        <v>21957381</v>
      </c>
      <c r="F33" s="74">
        <f t="shared" si="2"/>
        <v>-3767840</v>
      </c>
      <c r="G33" s="53">
        <f t="shared" si="3"/>
        <v>82.8</v>
      </c>
    </row>
    <row r="34" spans="1:7" ht="19.5" customHeight="1">
      <c r="A34" s="28"/>
      <c r="B34" s="8"/>
      <c r="C34" s="35" t="s">
        <v>27</v>
      </c>
      <c r="D34" s="82">
        <v>472154</v>
      </c>
      <c r="E34" s="82">
        <v>1054</v>
      </c>
      <c r="F34" s="74">
        <f t="shared" si="2"/>
        <v>471100</v>
      </c>
      <c r="G34" s="99">
        <f t="shared" si="3"/>
        <v>44796.4</v>
      </c>
    </row>
    <row r="35" spans="1:7" ht="19.5" customHeight="1">
      <c r="A35" s="15"/>
      <c r="B35" s="16" t="s">
        <v>126</v>
      </c>
      <c r="C35" s="35"/>
      <c r="D35" s="74">
        <f>SUM(D36:D37)</f>
        <v>0</v>
      </c>
      <c r="E35" s="74">
        <f>SUM(E36:E37)</f>
        <v>0</v>
      </c>
      <c r="F35" s="74">
        <f t="shared" si="2"/>
        <v>0</v>
      </c>
      <c r="G35" s="53">
        <f t="shared" si="3"/>
        <v>0</v>
      </c>
    </row>
    <row r="36" spans="1:7" ht="19.5" customHeight="1">
      <c r="A36" s="11"/>
      <c r="B36" s="12"/>
      <c r="C36" s="35" t="s">
        <v>97</v>
      </c>
      <c r="D36" s="74">
        <v>0</v>
      </c>
      <c r="E36" s="74">
        <v>0</v>
      </c>
      <c r="F36" s="74">
        <f t="shared" si="2"/>
        <v>0</v>
      </c>
      <c r="G36" s="53">
        <f t="shared" si="3"/>
        <v>0</v>
      </c>
    </row>
    <row r="37" spans="1:7" ht="19.5" customHeight="1">
      <c r="A37" s="28"/>
      <c r="B37" s="8"/>
      <c r="C37" s="91" t="s">
        <v>206</v>
      </c>
      <c r="D37" s="82">
        <v>0</v>
      </c>
      <c r="E37" s="82">
        <v>0</v>
      </c>
      <c r="F37" s="74">
        <f t="shared" si="2"/>
        <v>0</v>
      </c>
      <c r="G37" s="53">
        <f t="shared" si="3"/>
        <v>0</v>
      </c>
    </row>
    <row r="38" spans="1:7" ht="19.5" customHeight="1">
      <c r="A38" s="183" t="s">
        <v>136</v>
      </c>
      <c r="B38" s="185"/>
      <c r="C38" s="185"/>
      <c r="D38" s="74">
        <f>D24+D32+D35</f>
        <v>1157413402</v>
      </c>
      <c r="E38" s="74">
        <f>E24+E32+E35</f>
        <v>1148097920</v>
      </c>
      <c r="F38" s="74">
        <f t="shared" si="2"/>
        <v>9315482</v>
      </c>
      <c r="G38" s="53">
        <f t="shared" si="3"/>
        <v>100.8</v>
      </c>
    </row>
    <row r="42" ht="19.5" customHeight="1">
      <c r="D42" s="31">
        <f>D18-D38</f>
        <v>68473316</v>
      </c>
    </row>
  </sheetData>
  <sheetProtection/>
  <mergeCells count="11">
    <mergeCell ref="A5:C6"/>
    <mergeCell ref="D5:D6"/>
    <mergeCell ref="E5:E6"/>
    <mergeCell ref="F5:G5"/>
    <mergeCell ref="A18:C18"/>
    <mergeCell ref="F21:G21"/>
    <mergeCell ref="A22:C23"/>
    <mergeCell ref="D22:D23"/>
    <mergeCell ref="E22:E23"/>
    <mergeCell ref="F22:G22"/>
    <mergeCell ref="A38:C38"/>
  </mergeCells>
  <printOptions/>
  <pageMargins left="0.7874015748031497" right="0.7480314960629921" top="1.1811023622047245" bottom="0.7874015748031497" header="0.3937007874015748" footer="0.3937007874015748"/>
  <pageSetup firstPageNumber="23" useFirstPageNumber="1" horizontalDpi="600" verticalDpi="600" orientation="portrait" paperSize="9" scale="97" r:id="rId3"/>
  <legacyDrawing r:id="rId2"/>
</worksheet>
</file>

<file path=xl/worksheets/sheet7.xml><?xml version="1.0" encoding="utf-8"?>
<worksheet xmlns="http://schemas.openxmlformats.org/spreadsheetml/2006/main" xmlns:r="http://schemas.openxmlformats.org/officeDocument/2006/relationships">
  <sheetPr>
    <tabColor indexed="8"/>
  </sheetPr>
  <dimension ref="A1:C3"/>
  <sheetViews>
    <sheetView zoomScalePageLayoutView="0" workbookViewId="0" topLeftCell="A1">
      <selection activeCell="C10" sqref="C10"/>
    </sheetView>
  </sheetViews>
  <sheetFormatPr defaultColWidth="8.796875" defaultRowHeight="18" customHeight="1"/>
  <cols>
    <col min="1" max="1" width="9" style="2" customWidth="1"/>
    <col min="2" max="3" width="35.59765625" style="1" customWidth="1"/>
    <col min="4" max="16384" width="9" style="1" customWidth="1"/>
  </cols>
  <sheetData>
    <row r="1" spans="1:3" s="2" customFormat="1" ht="18" customHeight="1">
      <c r="A1" s="2" t="s">
        <v>161</v>
      </c>
      <c r="B1" s="2" t="s">
        <v>157</v>
      </c>
      <c r="C1" s="2" t="s">
        <v>158</v>
      </c>
    </row>
    <row r="2" spans="1:3" ht="18" customHeight="1">
      <c r="A2" s="2">
        <v>10101</v>
      </c>
      <c r="B2" s="1" t="s">
        <v>155</v>
      </c>
      <c r="C2" s="1" t="s">
        <v>159</v>
      </c>
    </row>
    <row r="3" spans="1:3" ht="18" customHeight="1">
      <c r="A3" s="2">
        <v>10201</v>
      </c>
      <c r="B3" s="1" t="s">
        <v>156</v>
      </c>
      <c r="C3" s="1" t="s">
        <v>160</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津島市水道企業局</dc:creator>
  <cp:keywords/>
  <dc:description/>
  <cp:lastModifiedBy> </cp:lastModifiedBy>
  <cp:lastPrinted>2022-10-31T06:13:24Z</cp:lastPrinted>
  <dcterms:created xsi:type="dcterms:W3CDTF">2001-11-22T06:56:26Z</dcterms:created>
  <dcterms:modified xsi:type="dcterms:W3CDTF">2022-11-14T03:30:09Z</dcterms:modified>
  <cp:category/>
  <cp:version/>
  <cp:contentType/>
  <cp:contentStatus/>
</cp:coreProperties>
</file>