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.財政G\財政状況の公表\R4下半期\03HP用\HP資料\"/>
    </mc:Choice>
  </mc:AlternateContent>
  <bookViews>
    <workbookView xWindow="3645" yWindow="75" windowWidth="24045" windowHeight="12195" tabRatio="694" activeTab="4"/>
  </bookViews>
  <sheets>
    <sheet name="予算の概要" sheetId="1" r:id="rId1"/>
    <sheet name="歳入　一般" sheetId="2" r:id="rId2"/>
    <sheet name="歳出　一般" sheetId="3" r:id="rId3"/>
    <sheet name="特別会計 " sheetId="8" r:id="rId4"/>
    <sheet name="市税" sheetId="13" r:id="rId5"/>
  </sheets>
  <definedNames>
    <definedName name="_xlnm.Print_Area" localSheetId="2">'歳出　一般'!$A$1:$F$21</definedName>
    <definedName name="_xlnm.Print_Area" localSheetId="1">'歳入　一般'!$A$1:$F$29</definedName>
    <definedName name="_xlnm.Print_Area" localSheetId="4">市税!$A$1:$E$22</definedName>
    <definedName name="_xlnm.Print_Area" localSheetId="3">'特別会計 '!$A$1:$D$17</definedName>
    <definedName name="_xlnm.Print_Area" localSheetId="0">予算の概要!$A$1:$D$17</definedName>
  </definedNames>
  <calcPr calcId="152511"/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6" i="3"/>
  <c r="D17" i="3"/>
  <c r="D18" i="3"/>
  <c r="D19" i="3"/>
  <c r="D7" i="3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7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D18" i="8" l="1"/>
  <c r="C18" i="8"/>
  <c r="B18" i="8"/>
  <c r="D14" i="8" l="1"/>
  <c r="D8" i="8"/>
  <c r="K29" i="2"/>
  <c r="A28" i="2"/>
  <c r="A9" i="2"/>
  <c r="A10" i="2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8" i="2"/>
  <c r="C29" i="2" l="1"/>
  <c r="H12" i="2" l="1"/>
  <c r="I12" i="2" s="1"/>
  <c r="H7" i="2"/>
  <c r="H15" i="2"/>
  <c r="I15" i="2" s="1"/>
  <c r="C8" i="8"/>
  <c r="B20" i="13" l="1"/>
  <c r="G16" i="13" l="1"/>
  <c r="H16" i="13" s="1"/>
  <c r="B4" i="13"/>
  <c r="B6" i="13"/>
  <c r="G20" i="13"/>
  <c r="G15" i="13"/>
  <c r="G17" i="13"/>
  <c r="C17" i="13" s="1"/>
  <c r="G18" i="13"/>
  <c r="C16" i="13"/>
  <c r="G19" i="13"/>
  <c r="D16" i="8"/>
  <c r="C16" i="8"/>
  <c r="C14" i="8"/>
  <c r="D12" i="8"/>
  <c r="C12" i="8"/>
  <c r="D10" i="8"/>
  <c r="C10" i="8"/>
  <c r="F7" i="3"/>
  <c r="H17" i="13" l="1"/>
  <c r="H18" i="13"/>
  <c r="C18" i="13"/>
  <c r="H19" i="13"/>
  <c r="C19" i="13"/>
  <c r="H20" i="13" l="1"/>
  <c r="C20" i="13"/>
  <c r="E29" i="2"/>
  <c r="F29" i="2" l="1"/>
  <c r="C16" i="1"/>
  <c r="C6" i="1"/>
  <c r="E20" i="3" l="1"/>
  <c r="C10" i="1" l="1"/>
  <c r="F9" i="3"/>
  <c r="F10" i="3"/>
  <c r="F11" i="3"/>
  <c r="F12" i="3"/>
  <c r="F13" i="3"/>
  <c r="F14" i="3"/>
  <c r="F15" i="3"/>
  <c r="F16" i="3"/>
  <c r="F17" i="3"/>
  <c r="F18" i="3"/>
  <c r="F8" i="3"/>
  <c r="C20" i="3"/>
  <c r="H17" i="3" s="1"/>
  <c r="C12" i="1"/>
  <c r="C14" i="1"/>
  <c r="C8" i="1"/>
  <c r="F19" i="3"/>
  <c r="K20" i="3"/>
  <c r="H14" i="3" l="1"/>
  <c r="I17" i="3"/>
  <c r="F20" i="3"/>
  <c r="H19" i="3"/>
  <c r="I19" i="3" s="1"/>
  <c r="H9" i="3"/>
  <c r="H15" i="3"/>
  <c r="H16" i="3"/>
  <c r="I16" i="3" s="1"/>
  <c r="H7" i="3"/>
  <c r="H12" i="3"/>
  <c r="H13" i="3"/>
  <c r="H11" i="3"/>
  <c r="I11" i="3" s="1"/>
  <c r="H10" i="3"/>
  <c r="H18" i="3"/>
  <c r="H20" i="3"/>
  <c r="H8" i="3"/>
  <c r="H8" i="2"/>
  <c r="I8" i="2" s="1"/>
  <c r="H9" i="2"/>
  <c r="I9" i="2" s="1"/>
  <c r="H18" i="2"/>
  <c r="H20" i="2"/>
  <c r="I20" i="2" s="1"/>
  <c r="H25" i="2"/>
  <c r="H13" i="2"/>
  <c r="I13" i="2" s="1"/>
  <c r="H14" i="2"/>
  <c r="H22" i="2"/>
  <c r="H29" i="2"/>
  <c r="H27" i="2"/>
  <c r="H19" i="2"/>
  <c r="H21" i="2"/>
  <c r="I21" i="2" s="1"/>
  <c r="H26" i="2"/>
  <c r="H23" i="2"/>
  <c r="I23" i="2" s="1"/>
  <c r="H24" i="2"/>
  <c r="H28" i="2"/>
  <c r="H16" i="2"/>
  <c r="I16" i="2" s="1"/>
  <c r="H17" i="2"/>
  <c r="I17" i="2" s="1"/>
  <c r="H11" i="2"/>
  <c r="I11" i="2" s="1"/>
  <c r="H10" i="2"/>
  <c r="I10" i="2" s="1"/>
  <c r="I13" i="3" l="1"/>
  <c r="I15" i="3"/>
  <c r="I14" i="3"/>
  <c r="I28" i="2"/>
  <c r="I22" i="2"/>
  <c r="I25" i="2"/>
  <c r="I24" i="2"/>
  <c r="I18" i="3"/>
  <c r="I26" i="2"/>
  <c r="I14" i="2"/>
  <c r="I27" i="2"/>
  <c r="I18" i="2"/>
  <c r="I19" i="2"/>
  <c r="I9" i="3"/>
  <c r="I8" i="3"/>
  <c r="I7" i="3"/>
  <c r="I10" i="3"/>
  <c r="I29" i="2" l="1"/>
  <c r="D20" i="3"/>
  <c r="I20" i="3"/>
</calcChain>
</file>

<file path=xl/comments1.xml><?xml version="1.0" encoding="utf-8"?>
<comments xmlns="http://schemas.openxmlformats.org/spreadsheetml/2006/main">
  <authors>
    <author>細野　貴文</author>
  </authors>
  <commentLis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端数調整
</t>
        </r>
      </text>
    </comment>
  </commentList>
</comments>
</file>

<file path=xl/comments2.xml><?xml version="1.0" encoding="utf-8"?>
<comments xmlns="http://schemas.openxmlformats.org/spreadsheetml/2006/main">
  <authors>
    <author>細野　貴文</author>
  </authors>
  <commentLis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端数調整
</t>
        </r>
      </text>
    </comment>
  </commentList>
</comments>
</file>

<file path=xl/sharedStrings.xml><?xml version="1.0" encoding="utf-8"?>
<sst xmlns="http://schemas.openxmlformats.org/spreadsheetml/2006/main" count="162" uniqueCount="106">
  <si>
    <t>１　一般会計及び特別会計</t>
  </si>
  <si>
    <t>予算額</t>
  </si>
  <si>
    <t>補正額</t>
  </si>
  <si>
    <t>予算現額</t>
  </si>
  <si>
    <t>一般会計</t>
  </si>
  <si>
    <t>国民健康保険</t>
  </si>
  <si>
    <t>特別会計</t>
  </si>
  <si>
    <t>住宅新築資金等</t>
  </si>
  <si>
    <t>貸付事業特別会計</t>
  </si>
  <si>
    <t>款</t>
  </si>
  <si>
    <t>構 成 比</t>
  </si>
  <si>
    <t>収入済額</t>
  </si>
  <si>
    <t>市税</t>
  </si>
  <si>
    <t>地方譲与税</t>
  </si>
  <si>
    <t>利子割交付金</t>
  </si>
  <si>
    <t>地方交付税</t>
  </si>
  <si>
    <t>国庫支出金</t>
  </si>
  <si>
    <t>県支出金</t>
  </si>
  <si>
    <t>財産収入</t>
  </si>
  <si>
    <t>繰入金</t>
  </si>
  <si>
    <t>繰越金</t>
  </si>
  <si>
    <t>諸収入</t>
  </si>
  <si>
    <t>市債</t>
  </si>
  <si>
    <t>合計</t>
  </si>
  <si>
    <t>歳出</t>
  </si>
  <si>
    <t>支出済額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</si>
  <si>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</si>
  <si>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</si>
  <si>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</si>
  <si>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</si>
  <si>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</si>
  <si>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</si>
  <si>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</si>
  <si>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</si>
  <si>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</si>
  <si>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</si>
  <si>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公債費</t>
  </si>
  <si>
    <t>諸支出金</t>
  </si>
  <si>
    <t>予備費</t>
  </si>
  <si>
    <t>合　　計</t>
  </si>
  <si>
    <t>特別会計名</t>
  </si>
  <si>
    <t>一人当たり</t>
  </si>
  <si>
    <t>円</t>
  </si>
  <si>
    <t>一世帯当たり</t>
  </si>
  <si>
    <t>(単位　円)</t>
  </si>
  <si>
    <t>構成比</t>
  </si>
  <si>
    <t>市民税</t>
  </si>
  <si>
    <t>固定資産税</t>
  </si>
  <si>
    <t>軽自動車税</t>
  </si>
  <si>
    <t>市たばこ税</t>
  </si>
  <si>
    <t>市税合計</t>
  </si>
  <si>
    <t>介護保険特別会計</t>
    <rPh sb="0" eb="2">
      <t>カイゴ</t>
    </rPh>
    <rPh sb="2" eb="4">
      <t>ホケン</t>
    </rPh>
    <phoneticPr fontId="2"/>
  </si>
  <si>
    <t>介護保険</t>
  </si>
  <si>
    <t>（単位　円）</t>
    <rPh sb="1" eb="3">
      <t>タンイ</t>
    </rPh>
    <rPh sb="4" eb="5">
      <t>センエン</t>
    </rPh>
    <phoneticPr fontId="2"/>
  </si>
  <si>
    <t>コミュニティ･プラ</t>
    <phoneticPr fontId="2"/>
  </si>
  <si>
    <t>寄附金</t>
    <rPh sb="0" eb="2">
      <t>キフ</t>
    </rPh>
    <phoneticPr fontId="2"/>
  </si>
  <si>
    <t>（３）特別会計予算執行状況</t>
    <rPh sb="3" eb="5">
      <t>トクベツ</t>
    </rPh>
    <rPh sb="5" eb="7">
      <t>カイケイ</t>
    </rPh>
    <rPh sb="7" eb="9">
      <t>ヨサン</t>
    </rPh>
    <rPh sb="9" eb="11">
      <t>シッコウ</t>
    </rPh>
    <rPh sb="11" eb="13">
      <t>ジョウキョウ</t>
    </rPh>
    <phoneticPr fontId="3"/>
  </si>
  <si>
    <t>交通安全対策
特別交付金</t>
    <phoneticPr fontId="2"/>
  </si>
  <si>
    <t>分担金及び
負担金</t>
    <phoneticPr fontId="2"/>
  </si>
  <si>
    <t>使用料及び
手数料</t>
    <phoneticPr fontId="2"/>
  </si>
  <si>
    <t>（４）市税負担状況</t>
    <phoneticPr fontId="2"/>
  </si>
  <si>
    <t>（単位　円）</t>
    <rPh sb="4" eb="5">
      <t>エン</t>
    </rPh>
    <phoneticPr fontId="2"/>
  </si>
  <si>
    <t>ント事業特別会計</t>
    <rPh sb="2" eb="4">
      <t>ジギョウ</t>
    </rPh>
    <rPh sb="4" eb="6">
      <t>トクベツ</t>
    </rPh>
    <rPh sb="6" eb="8">
      <t>カイケイ</t>
    </rPh>
    <phoneticPr fontId="2"/>
  </si>
  <si>
    <t>歳入</t>
    <rPh sb="0" eb="2">
      <t>サイニュウ</t>
    </rPh>
    <phoneticPr fontId="2"/>
  </si>
  <si>
    <t>10/1～3/31</t>
    <phoneticPr fontId="2"/>
  </si>
  <si>
    <t>構成比</t>
    <phoneticPr fontId="2"/>
  </si>
  <si>
    <t>下半期収入済額</t>
    <rPh sb="0" eb="3">
      <t>シモハンキ</t>
    </rPh>
    <rPh sb="3" eb="5">
      <t>シュウニュウ</t>
    </rPh>
    <rPh sb="5" eb="6">
      <t>スミ</t>
    </rPh>
    <rPh sb="6" eb="7">
      <t>ガク</t>
    </rPh>
    <phoneticPr fontId="2"/>
  </si>
  <si>
    <t>地方消費税
交付金</t>
    <phoneticPr fontId="2"/>
  </si>
  <si>
    <t>自動車取得税
交付金</t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</si>
  <si>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</si>
  <si>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下半期支出済額</t>
    <rPh sb="0" eb="3">
      <t>シモハンキ</t>
    </rPh>
    <rPh sb="3" eb="5">
      <t>シシュツ</t>
    </rPh>
    <rPh sb="5" eb="6">
      <t>スミ</t>
    </rPh>
    <rPh sb="6" eb="7">
      <t>ガク</t>
    </rPh>
    <phoneticPr fontId="2"/>
  </si>
  <si>
    <t>（単位　円）</t>
    <phoneticPr fontId="3"/>
  </si>
  <si>
    <t>下半期収入済額</t>
    <rPh sb="0" eb="3">
      <t>シモハンキ</t>
    </rPh>
    <rPh sb="3" eb="5">
      <t>シュウニュウ</t>
    </rPh>
    <rPh sb="5" eb="6">
      <t>スミ</t>
    </rPh>
    <rPh sb="6" eb="7">
      <t>ガク</t>
    </rPh>
    <phoneticPr fontId="3"/>
  </si>
  <si>
    <t>下半期支出済額</t>
    <rPh sb="0" eb="3">
      <t>シモハンキ</t>
    </rPh>
    <rPh sb="3" eb="5">
      <t>シシュツ</t>
    </rPh>
    <rPh sb="5" eb="6">
      <t>スミ</t>
    </rPh>
    <rPh sb="6" eb="7">
      <t>ガク</t>
    </rPh>
    <phoneticPr fontId="3"/>
  </si>
  <si>
    <t>住宅新築資金等
貸付事業</t>
    <phoneticPr fontId="3"/>
  </si>
  <si>
    <t>都市計画税</t>
    <rPh sb="0" eb="2">
      <t>トシ</t>
    </rPh>
    <rPh sb="2" eb="4">
      <t>ケイカク</t>
    </rPh>
    <rPh sb="4" eb="5">
      <t>ゼイ</t>
    </rPh>
    <phoneticPr fontId="2"/>
  </si>
  <si>
    <t>（１）予算の概要</t>
    <rPh sb="3" eb="5">
      <t>ヨサン</t>
    </rPh>
    <rPh sb="6" eb="8">
      <t>ガイヨウ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</si>
  <si>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</si>
  <si>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4/1～9/30</t>
    <phoneticPr fontId="2"/>
  </si>
  <si>
    <t>上半期収入済額</t>
    <rPh sb="0" eb="3">
      <t>カミハンキ</t>
    </rPh>
    <rPh sb="3" eb="5">
      <t>シュウニュウ</t>
    </rPh>
    <rPh sb="5" eb="6">
      <t>スミ</t>
    </rPh>
    <rPh sb="6" eb="7">
      <t>ガク</t>
    </rPh>
    <phoneticPr fontId="2"/>
  </si>
  <si>
    <t>再計</t>
    <rPh sb="0" eb="1">
      <t>サイ</t>
    </rPh>
    <rPh sb="1" eb="2">
      <t>ケイ</t>
    </rPh>
    <phoneticPr fontId="2"/>
  </si>
  <si>
    <t>上半期支出済額</t>
    <rPh sb="0" eb="3">
      <t>カミハンキ</t>
    </rPh>
    <rPh sb="3" eb="5">
      <t>シシュツ</t>
    </rPh>
    <rPh sb="5" eb="6">
      <t>スミ</t>
    </rPh>
    <rPh sb="6" eb="7">
      <t>ガク</t>
    </rPh>
    <phoneticPr fontId="2"/>
  </si>
  <si>
    <t>コミュニティ・
プラント事業</t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</si>
  <si>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</si>
  <si>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特別会計</t>
    <rPh sb="0" eb="2">
      <t>トクベツ</t>
    </rPh>
    <rPh sb="2" eb="4">
      <t>カイケイ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</si>
  <si>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</si>
  <si>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%</t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</si>
  <si>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</si>
  <si>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</si>
  <si>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国</t>
    <rPh sb="0" eb="1">
      <t>クニ</t>
    </rPh>
    <phoneticPr fontId="3"/>
  </si>
  <si>
    <t>住</t>
    <rPh sb="0" eb="1">
      <t>ジュウ</t>
    </rPh>
    <phoneticPr fontId="3"/>
  </si>
  <si>
    <t>コ</t>
    <phoneticPr fontId="3"/>
  </si>
  <si>
    <t>介</t>
    <rPh sb="0" eb="1">
      <t>スケ</t>
    </rPh>
    <phoneticPr fontId="3"/>
  </si>
  <si>
    <t>後</t>
    <rPh sb="0" eb="1">
      <t>ウシ</t>
    </rPh>
    <phoneticPr fontId="3"/>
  </si>
  <si>
    <t>（住民基本台帳）</t>
    <phoneticPr fontId="2"/>
  </si>
  <si>
    <t>株式等譲渡
所得割交付金</t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</si>
  <si>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</si>
  <si>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</si>
  <si>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(R4.9.30現在)</t>
    <phoneticPr fontId="2"/>
  </si>
  <si>
    <t>(R5.3.31現在)</t>
    <phoneticPr fontId="2"/>
  </si>
  <si>
    <t>（２）一般会計予算執行状況(R4.10.1～R5.3.31)</t>
    <phoneticPr fontId="2"/>
  </si>
  <si>
    <t>R5.3.31現在</t>
    <rPh sb="7" eb="9">
      <t>ゲンザイ</t>
    </rPh>
    <phoneticPr fontId="2"/>
  </si>
  <si>
    <t>R4.9月末現在</t>
    <rPh sb="4" eb="5">
      <t>ガツ</t>
    </rPh>
    <rPh sb="5" eb="6">
      <t>マツ</t>
    </rPh>
    <rPh sb="6" eb="8">
      <t>ゲンザイ</t>
    </rPh>
    <phoneticPr fontId="3"/>
  </si>
  <si>
    <t>R5.3.31現在</t>
    <phoneticPr fontId="3"/>
  </si>
  <si>
    <t xml:space="preserve"> 令和５年３月３１日現在の人口、世帯数</t>
    <rPh sb="1" eb="3">
      <t>レイワ</t>
    </rPh>
    <phoneticPr fontId="2"/>
  </si>
  <si>
    <t>　　人口　60,335人　　　世帯　27,127世帯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</si>
</sst>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%"/>
    <numFmt numFmtId="177" formatCode="#,##0.00000"/>
    <numFmt numFmtId="178" formatCode="#,##0;&quot;△ &quot;#,##0"/>
    <numFmt numFmtId="180" formatCode="0.0000000_ "/>
    <numFmt numFmtId="181" formatCode="0.0_ "/>
    <numFmt numFmtId="182" formatCode="0.00000000_ "/>
    <numFmt numFmtId="183" formatCode="0.0_);[Red]\(0.0\)"/>
    <numFmt numFmtId="184" formatCode="0_);[Red]\(0\)"/>
    <numFmt numFmtId="185" formatCode="0.00_ "/>
    <numFmt numFmtId="186" formatCode="0.0&quot;％&quot;"/>
  </numFmts>
  <fonts count="13">
    <font>
      <sz val="9"/>
      <name val="明朝"/>
      <family val="1"/>
      <charset val="128"/>
    </font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明朝"/>
      <family val="1"/>
      <charset val="128"/>
    </font>
    <font>
      <b/>
      <sz val="14"/>
      <name val="ＭＳ 明朝"/>
      <family val="1"/>
      <charset val="128"/>
    </font>
    <font>
      <sz val="6"/>
      <name val="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178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1" xfId="0" applyFont="1" applyBorder="1"/>
    <xf numFmtId="0" fontId="4" fillId="0" borderId="2" xfId="0" applyFont="1" applyBorder="1" applyAlignment="1">
      <alignment horizontal="distributed" vertical="distributed"/>
    </xf>
    <xf numFmtId="178" fontId="4" fillId="0" borderId="3" xfId="0" applyNumberFormat="1" applyFont="1" applyBorder="1" applyAlignment="1">
      <alignment horizontal="distributed" vertical="distributed"/>
    </xf>
    <xf numFmtId="0" fontId="4" fillId="0" borderId="4" xfId="0" applyFont="1" applyBorder="1" applyAlignment="1">
      <alignment horizontal="distributed" vertical="distributed"/>
    </xf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178" fontId="4" fillId="0" borderId="7" xfId="0" applyNumberFormat="1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distributed" vertical="distributed"/>
    </xf>
    <xf numFmtId="0" fontId="4" fillId="0" borderId="11" xfId="0" applyFont="1" applyBorder="1" applyAlignment="1">
      <alignment horizontal="distributed" vertical="distributed"/>
    </xf>
    <xf numFmtId="0" fontId="4" fillId="0" borderId="12" xfId="0" applyFont="1" applyBorder="1" applyAlignment="1">
      <alignment horizontal="distributed" vertical="distributed"/>
    </xf>
    <xf numFmtId="0" fontId="4" fillId="0" borderId="5" xfId="0" applyFont="1" applyBorder="1" applyAlignment="1">
      <alignment horizontal="distributed" vertical="distributed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180" fontId="4" fillId="0" borderId="0" xfId="0" applyNumberFormat="1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38" fontId="6" fillId="0" borderId="6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82" fontId="4" fillId="0" borderId="0" xfId="0" applyNumberFormat="1" applyFont="1" applyAlignment="1">
      <alignment horizontal="right" vertical="center"/>
    </xf>
    <xf numFmtId="38" fontId="6" fillId="0" borderId="26" xfId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27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distributed" vertical="center"/>
    </xf>
    <xf numFmtId="0" fontId="4" fillId="0" borderId="0" xfId="0" applyFont="1" applyBorder="1"/>
    <xf numFmtId="0" fontId="6" fillId="0" borderId="33" xfId="0" applyFont="1" applyBorder="1" applyAlignment="1">
      <alignment horizontal="distributed"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horizontal="distributed" vertical="center"/>
    </xf>
    <xf numFmtId="181" fontId="4" fillId="0" borderId="0" xfId="0" applyNumberFormat="1" applyFont="1" applyAlignment="1">
      <alignment vertical="center"/>
    </xf>
    <xf numFmtId="183" fontId="4" fillId="0" borderId="0" xfId="0" applyNumberFormat="1" applyFont="1" applyAlignment="1">
      <alignment vertical="center"/>
    </xf>
    <xf numFmtId="38" fontId="7" fillId="0" borderId="0" xfId="1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176" fontId="4" fillId="0" borderId="39" xfId="0" applyNumberFormat="1" applyFont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183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distributed" vertical="center"/>
    </xf>
    <xf numFmtId="177" fontId="4" fillId="2" borderId="0" xfId="0" applyNumberFormat="1" applyFont="1" applyFill="1" applyAlignment="1">
      <alignment vertical="center"/>
    </xf>
    <xf numFmtId="181" fontId="4" fillId="2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0" xfId="0" applyNumberFormat="1" applyFont="1"/>
    <xf numFmtId="38" fontId="6" fillId="0" borderId="0" xfId="0" applyNumberFormat="1" applyFont="1"/>
    <xf numFmtId="0" fontId="8" fillId="0" borderId="0" xfId="0" applyFont="1" applyBorder="1"/>
    <xf numFmtId="0" fontId="4" fillId="0" borderId="0" xfId="0" applyNumberFormat="1" applyFont="1" applyFill="1" applyAlignment="1">
      <alignment vertical="center"/>
    </xf>
    <xf numFmtId="184" fontId="4" fillId="3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vertical="center"/>
    </xf>
    <xf numFmtId="182" fontId="4" fillId="0" borderId="0" xfId="0" applyNumberFormat="1" applyFont="1" applyAlignment="1">
      <alignment vertical="center"/>
    </xf>
    <xf numFmtId="38" fontId="7" fillId="4" borderId="0" xfId="1" applyFont="1" applyFill="1" applyBorder="1" applyAlignment="1">
      <alignment vertical="center"/>
    </xf>
    <xf numFmtId="38" fontId="7" fillId="4" borderId="18" xfId="1" applyFont="1" applyFill="1" applyBorder="1" applyAlignment="1">
      <alignment vertical="center"/>
    </xf>
    <xf numFmtId="38" fontId="7" fillId="4" borderId="10" xfId="1" applyFont="1" applyFill="1" applyBorder="1" applyAlignment="1">
      <alignment vertical="center"/>
    </xf>
    <xf numFmtId="38" fontId="7" fillId="4" borderId="28" xfId="1" applyFont="1" applyFill="1" applyBorder="1" applyAlignment="1">
      <alignment vertical="center"/>
    </xf>
    <xf numFmtId="38" fontId="7" fillId="4" borderId="22" xfId="1" applyFont="1" applyFill="1" applyBorder="1" applyAlignment="1">
      <alignment vertical="center"/>
    </xf>
    <xf numFmtId="38" fontId="7" fillId="4" borderId="29" xfId="1" applyFont="1" applyFill="1" applyBorder="1" applyAlignment="1">
      <alignment vertical="center"/>
    </xf>
    <xf numFmtId="38" fontId="7" fillId="4" borderId="53" xfId="1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4" fillId="0" borderId="28" xfId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45" xfId="1" applyFont="1" applyFill="1" applyBorder="1" applyAlignment="1">
      <alignment vertical="center"/>
    </xf>
    <xf numFmtId="38" fontId="4" fillId="0" borderId="35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44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185" fontId="4" fillId="0" borderId="0" xfId="0" applyNumberFormat="1" applyFont="1" applyFill="1" applyAlignment="1">
      <alignment vertical="center"/>
    </xf>
    <xf numFmtId="38" fontId="4" fillId="0" borderId="0" xfId="1" applyFont="1" applyBorder="1" applyAlignment="1">
      <alignment vertical="center"/>
    </xf>
    <xf numFmtId="180" fontId="10" fillId="0" borderId="0" xfId="0" applyNumberFormat="1" applyFont="1" applyAlignment="1">
      <alignment vertical="center"/>
    </xf>
    <xf numFmtId="182" fontId="10" fillId="0" borderId="0" xfId="0" applyNumberFormat="1" applyFont="1" applyAlignment="1">
      <alignment horizontal="right" vertical="center"/>
    </xf>
    <xf numFmtId="181" fontId="10" fillId="0" borderId="0" xfId="0" applyNumberFormat="1" applyFont="1" applyAlignment="1">
      <alignment vertical="center"/>
    </xf>
    <xf numFmtId="0" fontId="6" fillId="0" borderId="28" xfId="0" applyFont="1" applyFill="1" applyBorder="1" applyAlignment="1">
      <alignment horizontal="distributed" vertical="center" wrapText="1" shrinkToFit="1"/>
    </xf>
    <xf numFmtId="38" fontId="6" fillId="0" borderId="54" xfId="1" applyFont="1" applyFill="1" applyBorder="1" applyAlignment="1">
      <alignment vertical="center"/>
    </xf>
    <xf numFmtId="176" fontId="6" fillId="0" borderId="38" xfId="1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0" fontId="11" fillId="0" borderId="0" xfId="0" applyNumberFormat="1" applyFont="1" applyAlignment="1">
      <alignment vertical="center"/>
    </xf>
    <xf numFmtId="186" fontId="6" fillId="0" borderId="18" xfId="0" applyNumberFormat="1" applyFont="1" applyFill="1" applyBorder="1" applyAlignment="1">
      <alignment vertical="center"/>
    </xf>
    <xf numFmtId="186" fontId="6" fillId="0" borderId="38" xfId="0" applyNumberFormat="1" applyFont="1" applyBorder="1" applyAlignment="1">
      <alignment vertical="center"/>
    </xf>
    <xf numFmtId="182" fontId="11" fillId="0" borderId="0" xfId="0" applyNumberFormat="1" applyFont="1" applyAlignment="1">
      <alignment horizontal="right" vertical="center"/>
    </xf>
    <xf numFmtId="181" fontId="11" fillId="0" borderId="0" xfId="0" applyNumberFormat="1" applyFont="1" applyAlignment="1">
      <alignment vertical="center"/>
    </xf>
    <xf numFmtId="181" fontId="11" fillId="0" borderId="0" xfId="0" applyNumberFormat="1" applyFont="1" applyFill="1" applyAlignment="1">
      <alignment vertical="center"/>
    </xf>
    <xf numFmtId="177" fontId="11" fillId="2" borderId="0" xfId="0" applyNumberFormat="1" applyFont="1" applyFill="1" applyAlignment="1">
      <alignment vertical="center"/>
    </xf>
    <xf numFmtId="181" fontId="11" fillId="2" borderId="0" xfId="0" applyNumberFormat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35" xfId="1" applyFont="1" applyFill="1" applyBorder="1" applyAlignment="1">
      <alignment vertical="center"/>
    </xf>
    <xf numFmtId="178" fontId="4" fillId="0" borderId="47" xfId="1" applyNumberFormat="1" applyFont="1" applyFill="1" applyBorder="1" applyAlignment="1">
      <alignment vertical="center"/>
    </xf>
    <xf numFmtId="178" fontId="4" fillId="0" borderId="18" xfId="1" applyNumberFormat="1" applyFont="1" applyFill="1" applyBorder="1" applyAlignment="1">
      <alignment vertical="center"/>
    </xf>
    <xf numFmtId="178" fontId="4" fillId="0" borderId="45" xfId="1" applyNumberFormat="1" applyFont="1" applyFill="1" applyBorder="1" applyAlignment="1">
      <alignment vertical="center"/>
    </xf>
    <xf numFmtId="0" fontId="4" fillId="0" borderId="9" xfId="0" applyFont="1" applyBorder="1" applyAlignment="1">
      <alignment horizontal="distributed" vertical="distributed"/>
    </xf>
    <xf numFmtId="0" fontId="4" fillId="0" borderId="11" xfId="0" applyFont="1" applyBorder="1" applyAlignment="1"/>
    <xf numFmtId="0" fontId="4" fillId="0" borderId="12" xfId="0" applyFont="1" applyBorder="1" applyAlignment="1">
      <alignment horizontal="distributed" vertical="distributed"/>
    </xf>
    <xf numFmtId="0" fontId="4" fillId="0" borderId="11" xfId="0" applyFont="1" applyBorder="1" applyAlignment="1">
      <alignment horizontal="distributed" vertical="distributed"/>
    </xf>
    <xf numFmtId="38" fontId="4" fillId="0" borderId="2" xfId="1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vertical="center"/>
    </xf>
    <xf numFmtId="38" fontId="4" fillId="0" borderId="34" xfId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1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38" fontId="4" fillId="0" borderId="34" xfId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49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 wrapText="1"/>
    </xf>
    <xf numFmtId="0" fontId="6" fillId="0" borderId="52" xfId="0" applyFont="1" applyBorder="1" applyAlignment="1">
      <alignment horizontal="distributed" vertical="center"/>
    </xf>
    <xf numFmtId="0" fontId="5" fillId="0" borderId="52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 wrapText="1"/>
    </xf>
    <xf numFmtId="0" fontId="4" fillId="0" borderId="52" xfId="0" applyFont="1" applyBorder="1" applyAlignment="1">
      <alignment horizontal="distributed" vertical="center"/>
    </xf>
    <xf numFmtId="38" fontId="4" fillId="0" borderId="2" xfId="1" quotePrefix="1" applyFont="1" applyFill="1" applyBorder="1" applyAlignment="1">
      <alignment vertical="center"/>
    </xf>
    <xf numFmtId="38" fontId="4" fillId="0" borderId="16" xfId="1" quotePrefix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7"/>
  <sheetViews>
    <sheetView zoomScale="85" zoomScaleNormal="85" zoomScaleSheetLayoutView="100" workbookViewId="0"/>
  </sheetViews>
  <sheetFormatPr defaultRowHeight="24" customHeight="1"/>
  <cols>
    <col min="1" max="1" width="33.1640625" style="2" customWidth="1"/>
    <col min="2" max="2" width="26.83203125" style="2" customWidth="1"/>
    <col min="3" max="3" width="26.6640625" style="3" customWidth="1"/>
    <col min="4" max="4" width="26.83203125" style="2" customWidth="1"/>
    <col min="5" max="6" width="9.33203125" style="2"/>
    <col min="7" max="7" width="16.33203125" style="2" bestFit="1" customWidth="1"/>
    <col min="8" max="8" width="12.5" style="2" bestFit="1" customWidth="1"/>
    <col min="9" max="9" width="16.33203125" style="2" bestFit="1" customWidth="1"/>
    <col min="10" max="16384" width="9.33203125" style="2"/>
  </cols>
  <sheetData>
    <row r="1" spans="1:4" ht="24" customHeight="1">
      <c r="A1" s="1" t="s">
        <v>0</v>
      </c>
    </row>
    <row r="2" spans="1:4" ht="24" customHeight="1">
      <c r="A2" s="1" t="s">
        <v>76</v>
      </c>
    </row>
    <row r="3" spans="1:4" ht="24" customHeight="1" thickBot="1">
      <c r="D3" s="4" t="s">
        <v>61</v>
      </c>
    </row>
    <row r="4" spans="1:4" ht="24" customHeight="1">
      <c r="A4" s="5"/>
      <c r="B4" s="6" t="s">
        <v>1</v>
      </c>
      <c r="C4" s="7" t="s">
        <v>2</v>
      </c>
      <c r="D4" s="8" t="s">
        <v>3</v>
      </c>
    </row>
    <row r="5" spans="1:4" ht="24" customHeight="1" thickBot="1">
      <c r="A5" s="9"/>
      <c r="B5" s="10" t="s">
        <v>98</v>
      </c>
      <c r="C5" s="11"/>
      <c r="D5" s="12" t="s">
        <v>99</v>
      </c>
    </row>
    <row r="6" spans="1:4" ht="24" customHeight="1">
      <c r="A6" s="141" t="s">
        <v>4</v>
      </c>
      <c r="B6" s="145">
        <v>24827451000</v>
      </c>
      <c r="C6" s="138">
        <f>D6-B6</f>
        <v>814056000</v>
      </c>
      <c r="D6" s="135">
        <v>25641507000</v>
      </c>
    </row>
    <row r="7" spans="1:4" ht="24" customHeight="1">
      <c r="A7" s="142"/>
      <c r="B7" s="146"/>
      <c r="C7" s="139"/>
      <c r="D7" s="136"/>
    </row>
    <row r="8" spans="1:4" ht="24" customHeight="1">
      <c r="A8" s="13" t="s">
        <v>5</v>
      </c>
      <c r="B8" s="147">
        <v>5807242000</v>
      </c>
      <c r="C8" s="140">
        <f>D8-B8</f>
        <v>84672000</v>
      </c>
      <c r="D8" s="137">
        <v>5891914000</v>
      </c>
    </row>
    <row r="9" spans="1:4" ht="24" customHeight="1">
      <c r="A9" s="14" t="s">
        <v>6</v>
      </c>
      <c r="B9" s="146"/>
      <c r="C9" s="139"/>
      <c r="D9" s="136"/>
    </row>
    <row r="10" spans="1:4" ht="24" customHeight="1">
      <c r="A10" s="13" t="s">
        <v>7</v>
      </c>
      <c r="B10" s="147">
        <v>1712000</v>
      </c>
      <c r="C10" s="140">
        <f>D10-B10</f>
        <v>0</v>
      </c>
      <c r="D10" s="137">
        <v>1712000</v>
      </c>
    </row>
    <row r="11" spans="1:4" ht="24" customHeight="1">
      <c r="A11" s="14" t="s">
        <v>8</v>
      </c>
      <c r="B11" s="146"/>
      <c r="C11" s="139"/>
      <c r="D11" s="136"/>
    </row>
    <row r="12" spans="1:4" ht="24" customHeight="1">
      <c r="A12" s="15" t="s">
        <v>54</v>
      </c>
      <c r="B12" s="147">
        <v>32734000</v>
      </c>
      <c r="C12" s="140">
        <f>D12-B12</f>
        <v>3583000</v>
      </c>
      <c r="D12" s="137">
        <v>36317000</v>
      </c>
    </row>
    <row r="13" spans="1:4" ht="24" customHeight="1">
      <c r="A13" s="14" t="s">
        <v>62</v>
      </c>
      <c r="B13" s="146"/>
      <c r="C13" s="139"/>
      <c r="D13" s="136"/>
    </row>
    <row r="14" spans="1:4" ht="24" customHeight="1">
      <c r="A14" s="143" t="s">
        <v>51</v>
      </c>
      <c r="B14" s="147">
        <v>5683003000</v>
      </c>
      <c r="C14" s="140">
        <f>D14-B14</f>
        <v>-6202000</v>
      </c>
      <c r="D14" s="137">
        <v>5676801000</v>
      </c>
    </row>
    <row r="15" spans="1:4" ht="24" customHeight="1">
      <c r="A15" s="144"/>
      <c r="B15" s="146"/>
      <c r="C15" s="139"/>
      <c r="D15" s="136"/>
    </row>
    <row r="16" spans="1:4" ht="24" customHeight="1">
      <c r="A16" s="13" t="s">
        <v>83</v>
      </c>
      <c r="B16" s="147">
        <v>1869264000</v>
      </c>
      <c r="C16" s="140">
        <f>D16-B16</f>
        <v>1055000</v>
      </c>
      <c r="D16" s="137">
        <v>1870319000</v>
      </c>
    </row>
    <row r="17" spans="1:4" ht="28.5" customHeight="1" thickBot="1">
      <c r="A17" s="16" t="s">
        <v>84</v>
      </c>
      <c r="B17" s="148"/>
      <c r="C17" s="149"/>
      <c r="D17" s="150"/>
    </row>
  </sheetData>
  <mergeCells count="20">
    <mergeCell ref="D12:D13"/>
    <mergeCell ref="D14:D15"/>
    <mergeCell ref="B16:B17"/>
    <mergeCell ref="C16:C17"/>
    <mergeCell ref="D16:D17"/>
    <mergeCell ref="A6:A7"/>
    <mergeCell ref="A14:A15"/>
    <mergeCell ref="C12:C13"/>
    <mergeCell ref="C14:C15"/>
    <mergeCell ref="B6:B7"/>
    <mergeCell ref="B8:B9"/>
    <mergeCell ref="B10:B11"/>
    <mergeCell ref="B12:B13"/>
    <mergeCell ref="B14:B15"/>
    <mergeCell ref="D6:D7"/>
    <mergeCell ref="D8:D9"/>
    <mergeCell ref="D10:D11"/>
    <mergeCell ref="C6:C7"/>
    <mergeCell ref="C8:C9"/>
    <mergeCell ref="C10:C11"/>
  </mergeCells>
  <phoneticPr fontId="2"/>
  <printOptions gridLinesSet="0"/>
  <pageMargins left="0.75" right="0.74" top="1" bottom="1" header="0.5" footer="0.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M31"/>
  <sheetViews>
    <sheetView zoomScaleNormal="100" zoomScaleSheetLayoutView="100" workbookViewId="0"/>
  </sheetViews>
  <sheetFormatPr defaultRowHeight="30" customHeight="1"/>
  <cols>
    <col min="1" max="1" width="5.83203125" style="1" customWidth="1"/>
    <col min="2" max="2" width="20.1640625" style="17" bestFit="1" customWidth="1"/>
    <col min="3" max="3" width="21.33203125" style="1" customWidth="1"/>
    <col min="4" max="4" width="11.5" style="1" bestFit="1" customWidth="1"/>
    <col min="5" max="6" width="21.83203125" style="1" customWidth="1"/>
    <col min="7" max="7" width="25.1640625" style="1" customWidth="1"/>
    <col min="8" max="8" width="25.5" style="1" hidden="1" customWidth="1"/>
    <col min="9" max="9" width="25.5" style="55" hidden="1" customWidth="1"/>
    <col min="10" max="10" width="5.5" style="55" hidden="1" customWidth="1"/>
    <col min="11" max="11" width="26.5" style="19" hidden="1" customWidth="1"/>
    <col min="12" max="12" width="9.33203125" style="1"/>
    <col min="13" max="13" width="37.33203125" style="1" bestFit="1" customWidth="1"/>
    <col min="14" max="16384" width="9.33203125" style="1"/>
  </cols>
  <sheetData>
    <row r="1" spans="1:13" ht="24" customHeight="1"/>
    <row r="2" spans="1:13" ht="24" customHeight="1">
      <c r="A2" s="1" t="s">
        <v>100</v>
      </c>
      <c r="B2" s="18"/>
    </row>
    <row r="3" spans="1:13" ht="24" customHeight="1">
      <c r="A3" s="19" t="s">
        <v>63</v>
      </c>
      <c r="B3" s="18"/>
      <c r="E3" s="20"/>
      <c r="F3" s="20" t="s">
        <v>101</v>
      </c>
    </row>
    <row r="4" spans="1:13" ht="24" customHeight="1" thickBot="1">
      <c r="A4" s="19"/>
      <c r="B4" s="18"/>
      <c r="E4" s="20"/>
      <c r="F4" s="20" t="s">
        <v>53</v>
      </c>
    </row>
    <row r="5" spans="1:13" ht="30" customHeight="1">
      <c r="A5" s="151" t="s">
        <v>9</v>
      </c>
      <c r="B5" s="155"/>
      <c r="C5" s="151" t="s">
        <v>3</v>
      </c>
      <c r="D5" s="21"/>
      <c r="E5" s="153" t="s">
        <v>11</v>
      </c>
      <c r="F5" s="22" t="s">
        <v>64</v>
      </c>
      <c r="G5" s="18"/>
      <c r="K5" s="39" t="s">
        <v>78</v>
      </c>
    </row>
    <row r="6" spans="1:13" ht="30" customHeight="1" thickBot="1">
      <c r="A6" s="156"/>
      <c r="B6" s="157"/>
      <c r="C6" s="152"/>
      <c r="D6" s="23" t="s">
        <v>65</v>
      </c>
      <c r="E6" s="154"/>
      <c r="F6" s="25" t="s">
        <v>66</v>
      </c>
      <c r="G6" s="18"/>
      <c r="H6" s="18" t="s">
        <v>10</v>
      </c>
      <c r="I6" s="55" t="s">
        <v>80</v>
      </c>
      <c r="K6" s="39" t="s">
        <v>79</v>
      </c>
    </row>
    <row r="7" spans="1:13" ht="30" customHeight="1">
      <c r="A7" s="26">
        <v>1</v>
      </c>
      <c r="B7" s="27" t="s">
        <v>12</v>
      </c>
      <c r="C7" s="100">
        <v>8218533000</v>
      </c>
      <c r="D7" s="128">
        <f>I7</f>
        <v>32</v>
      </c>
      <c r="E7" s="101">
        <v>8556956784</v>
      </c>
      <c r="F7" s="109">
        <f>+E7-K7</f>
        <v>3314803628</v>
      </c>
      <c r="G7" s="28"/>
      <c r="H7" s="127">
        <f>C7/$C$29*100</f>
        <v>32.051676993867794</v>
      </c>
      <c r="I7" s="131">
        <v>32</v>
      </c>
      <c r="J7" s="67" t="s">
        <v>86</v>
      </c>
      <c r="K7" s="81">
        <v>5242153156</v>
      </c>
    </row>
    <row r="8" spans="1:13" ht="30" customHeight="1">
      <c r="A8" s="30">
        <f>A7+1</f>
        <v>2</v>
      </c>
      <c r="B8" s="31" t="s">
        <v>13</v>
      </c>
      <c r="C8" s="103">
        <v>170600000</v>
      </c>
      <c r="D8" s="128">
        <f t="shared" ref="D8:D28" si="0">I8</f>
        <v>0.7</v>
      </c>
      <c r="E8" s="104">
        <v>170406000</v>
      </c>
      <c r="F8" s="110">
        <f t="shared" ref="F8:F27" si="1">+E8-K8</f>
        <v>123993000</v>
      </c>
      <c r="G8" s="28"/>
      <c r="H8" s="29">
        <f>C8/$C$29*100</f>
        <v>0.66532750980665833</v>
      </c>
      <c r="I8" s="55">
        <f t="shared" ref="I8:I28" si="2">ROUND(H8,1)</f>
        <v>0.7</v>
      </c>
      <c r="J8" s="67" t="s">
        <v>86</v>
      </c>
      <c r="K8" s="81">
        <v>46413000</v>
      </c>
    </row>
    <row r="9" spans="1:13" ht="30" customHeight="1">
      <c r="A9" s="30">
        <f t="shared" ref="A9:A27" si="3">A8+1</f>
        <v>3</v>
      </c>
      <c r="B9" s="31" t="s">
        <v>14</v>
      </c>
      <c r="C9" s="103">
        <v>3900000</v>
      </c>
      <c r="D9" s="128">
        <f t="shared" si="0"/>
        <v>0</v>
      </c>
      <c r="E9" s="104">
        <v>3759000</v>
      </c>
      <c r="F9" s="110">
        <f t="shared" si="1"/>
        <v>2044000</v>
      </c>
      <c r="G9" s="28"/>
      <c r="H9" s="120">
        <f t="shared" ref="H9:H29" si="4">C9/$C$29*100</f>
        <v>1.5209714468030291E-2</v>
      </c>
      <c r="I9" s="122">
        <f>ROUND(H9,1)</f>
        <v>0</v>
      </c>
      <c r="J9" s="67" t="s">
        <v>86</v>
      </c>
      <c r="K9" s="81">
        <v>1715000</v>
      </c>
    </row>
    <row r="10" spans="1:13" ht="30" customHeight="1">
      <c r="A10" s="30">
        <f t="shared" si="3"/>
        <v>4</v>
      </c>
      <c r="B10" s="31" t="s">
        <v>77</v>
      </c>
      <c r="C10" s="103">
        <v>51000000</v>
      </c>
      <c r="D10" s="128">
        <f t="shared" si="0"/>
        <v>0.2</v>
      </c>
      <c r="E10" s="104">
        <v>65953000</v>
      </c>
      <c r="F10" s="111">
        <f t="shared" si="1"/>
        <v>48430000</v>
      </c>
      <c r="G10" s="28"/>
      <c r="H10" s="120">
        <f t="shared" si="4"/>
        <v>0.19889626612039613</v>
      </c>
      <c r="I10" s="126">
        <f>ROUND(H10,1)</f>
        <v>0.2</v>
      </c>
      <c r="J10" s="67" t="s">
        <v>86</v>
      </c>
      <c r="K10" s="81">
        <v>17523000</v>
      </c>
      <c r="M10" s="29"/>
    </row>
    <row r="11" spans="1:13" ht="30" customHeight="1">
      <c r="A11" s="30">
        <f t="shared" si="3"/>
        <v>5</v>
      </c>
      <c r="B11" s="32" t="s">
        <v>95</v>
      </c>
      <c r="C11" s="103">
        <v>22000000</v>
      </c>
      <c r="D11" s="128">
        <f t="shared" si="0"/>
        <v>0.1</v>
      </c>
      <c r="E11" s="104">
        <v>45358000</v>
      </c>
      <c r="F11" s="111">
        <f t="shared" si="1"/>
        <v>45358000</v>
      </c>
      <c r="G11" s="28"/>
      <c r="H11" s="120">
        <f t="shared" si="4"/>
        <v>8.5798389306837544E-2</v>
      </c>
      <c r="I11" s="126">
        <f t="shared" si="2"/>
        <v>0.1</v>
      </c>
      <c r="J11" s="67" t="s">
        <v>86</v>
      </c>
      <c r="K11" s="81">
        <v>0</v>
      </c>
    </row>
    <row r="12" spans="1:13" ht="30" customHeight="1">
      <c r="A12" s="30">
        <f t="shared" si="3"/>
        <v>6</v>
      </c>
      <c r="B12" s="32" t="s">
        <v>96</v>
      </c>
      <c r="C12" s="103">
        <v>95000000</v>
      </c>
      <c r="D12" s="128">
        <f t="shared" si="0"/>
        <v>0.4</v>
      </c>
      <c r="E12" s="104">
        <v>178923000</v>
      </c>
      <c r="F12" s="111">
        <f t="shared" si="1"/>
        <v>87693000</v>
      </c>
      <c r="G12" s="119"/>
      <c r="H12" s="120">
        <f>C12/$C$29*100</f>
        <v>0.37049304473407124</v>
      </c>
      <c r="I12" s="126">
        <f>ROUND(H12,1)</f>
        <v>0.4</v>
      </c>
      <c r="J12" s="67" t="s">
        <v>86</v>
      </c>
      <c r="K12" s="81">
        <v>91230000</v>
      </c>
    </row>
    <row r="13" spans="1:13" ht="28.5">
      <c r="A13" s="30">
        <f t="shared" si="3"/>
        <v>7</v>
      </c>
      <c r="B13" s="32" t="s">
        <v>67</v>
      </c>
      <c r="C13" s="103">
        <v>1496000000</v>
      </c>
      <c r="D13" s="128">
        <f t="shared" si="0"/>
        <v>5.8</v>
      </c>
      <c r="E13" s="104">
        <v>1533069000</v>
      </c>
      <c r="F13" s="111">
        <f t="shared" si="1"/>
        <v>719845000</v>
      </c>
      <c r="G13" s="28"/>
      <c r="H13" s="120">
        <f t="shared" si="4"/>
        <v>5.8342904728649527</v>
      </c>
      <c r="I13" s="126">
        <f>ROUND(H13,1)</f>
        <v>5.8</v>
      </c>
      <c r="J13" s="67" t="s">
        <v>86</v>
      </c>
      <c r="K13" s="81">
        <v>813224000</v>
      </c>
    </row>
    <row r="14" spans="1:13" ht="28.5">
      <c r="A14" s="30">
        <f t="shared" si="3"/>
        <v>8</v>
      </c>
      <c r="B14" s="32" t="s">
        <v>68</v>
      </c>
      <c r="C14" s="103">
        <v>1000</v>
      </c>
      <c r="D14" s="128">
        <f t="shared" si="0"/>
        <v>0</v>
      </c>
      <c r="E14" s="104">
        <v>2281</v>
      </c>
      <c r="F14" s="111">
        <f t="shared" si="1"/>
        <v>2281</v>
      </c>
      <c r="G14" s="28"/>
      <c r="H14" s="120">
        <f t="shared" si="4"/>
        <v>3.899926786674434E-6</v>
      </c>
      <c r="I14" s="126">
        <f t="shared" si="2"/>
        <v>0</v>
      </c>
      <c r="J14" s="67" t="s">
        <v>86</v>
      </c>
      <c r="K14" s="81">
        <v>0</v>
      </c>
      <c r="M14" s="29"/>
    </row>
    <row r="15" spans="1:13" ht="30" customHeight="1">
      <c r="A15" s="30">
        <f t="shared" si="3"/>
        <v>9</v>
      </c>
      <c r="B15" s="123" t="s">
        <v>97</v>
      </c>
      <c r="C15" s="103">
        <v>40000000</v>
      </c>
      <c r="D15" s="128">
        <f t="shared" si="0"/>
        <v>0.2</v>
      </c>
      <c r="E15" s="104">
        <v>38741000</v>
      </c>
      <c r="F15" s="111">
        <f t="shared" si="1"/>
        <v>27222000</v>
      </c>
      <c r="G15" s="117"/>
      <c r="H15" s="120">
        <f t="shared" ref="H15" si="5">C15/$C$29*100</f>
        <v>0.15599707146697736</v>
      </c>
      <c r="I15" s="126">
        <f t="shared" ref="I15" si="6">ROUND(H15,1)</f>
        <v>0.2</v>
      </c>
      <c r="J15" s="67" t="s">
        <v>86</v>
      </c>
      <c r="K15" s="81">
        <v>11519000</v>
      </c>
      <c r="M15" s="29"/>
    </row>
    <row r="16" spans="1:13" ht="30" customHeight="1">
      <c r="A16" s="30">
        <f t="shared" si="3"/>
        <v>10</v>
      </c>
      <c r="B16" s="31" t="s">
        <v>69</v>
      </c>
      <c r="C16" s="103">
        <v>64583000</v>
      </c>
      <c r="D16" s="128">
        <f t="shared" si="0"/>
        <v>0.3</v>
      </c>
      <c r="E16" s="104">
        <v>79252000</v>
      </c>
      <c r="F16" s="111">
        <f t="shared" si="1"/>
        <v>17171000</v>
      </c>
      <c r="G16" s="28"/>
      <c r="H16" s="120">
        <f t="shared" si="4"/>
        <v>0.25186897166379496</v>
      </c>
      <c r="I16" s="126">
        <f t="shared" si="2"/>
        <v>0.3</v>
      </c>
      <c r="J16" s="67" t="s">
        <v>86</v>
      </c>
      <c r="K16" s="81">
        <v>62081000</v>
      </c>
    </row>
    <row r="17" spans="1:13" ht="30" customHeight="1">
      <c r="A17" s="30">
        <f t="shared" si="3"/>
        <v>11</v>
      </c>
      <c r="B17" s="31" t="s">
        <v>15</v>
      </c>
      <c r="C17" s="103">
        <v>3370195000</v>
      </c>
      <c r="D17" s="128">
        <f t="shared" si="0"/>
        <v>13.1</v>
      </c>
      <c r="E17" s="104">
        <v>3508579000</v>
      </c>
      <c r="F17" s="111">
        <f t="shared" si="1"/>
        <v>1226899000</v>
      </c>
      <c r="G17" s="28"/>
      <c r="H17" s="120">
        <f t="shared" si="4"/>
        <v>13.143513756816244</v>
      </c>
      <c r="I17" s="126">
        <f t="shared" si="2"/>
        <v>13.1</v>
      </c>
      <c r="J17" s="67" t="s">
        <v>86</v>
      </c>
      <c r="K17" s="81">
        <v>2281680000</v>
      </c>
    </row>
    <row r="18" spans="1:13" ht="28.5">
      <c r="A18" s="30">
        <f t="shared" si="3"/>
        <v>12</v>
      </c>
      <c r="B18" s="32" t="s">
        <v>57</v>
      </c>
      <c r="C18" s="103">
        <v>7700000</v>
      </c>
      <c r="D18" s="128">
        <f t="shared" si="0"/>
        <v>0</v>
      </c>
      <c r="E18" s="104">
        <v>7007000</v>
      </c>
      <c r="F18" s="111">
        <f t="shared" si="1"/>
        <v>3249000</v>
      </c>
      <c r="G18" s="28"/>
      <c r="H18" s="120">
        <f t="shared" si="4"/>
        <v>3.0029436257393138E-2</v>
      </c>
      <c r="I18" s="126">
        <f t="shared" si="2"/>
        <v>0</v>
      </c>
      <c r="J18" s="67" t="s">
        <v>86</v>
      </c>
      <c r="K18" s="81">
        <v>3758000</v>
      </c>
      <c r="M18" s="29"/>
    </row>
    <row r="19" spans="1:13" ht="28.5">
      <c r="A19" s="30">
        <f t="shared" si="3"/>
        <v>13</v>
      </c>
      <c r="B19" s="32" t="s">
        <v>58</v>
      </c>
      <c r="C19" s="103">
        <v>31206000</v>
      </c>
      <c r="D19" s="128">
        <f t="shared" si="0"/>
        <v>0.1</v>
      </c>
      <c r="E19" s="104">
        <v>24890565</v>
      </c>
      <c r="F19" s="111">
        <f t="shared" si="1"/>
        <v>9890206</v>
      </c>
      <c r="G19" s="28"/>
      <c r="H19" s="120">
        <f t="shared" si="4"/>
        <v>0.12170111530496239</v>
      </c>
      <c r="I19" s="126">
        <f t="shared" si="2"/>
        <v>0.1</v>
      </c>
      <c r="J19" s="67" t="s">
        <v>86</v>
      </c>
      <c r="K19" s="81">
        <v>15000359</v>
      </c>
      <c r="M19" s="29"/>
    </row>
    <row r="20" spans="1:13" ht="28.5">
      <c r="A20" s="30">
        <f t="shared" si="3"/>
        <v>14</v>
      </c>
      <c r="B20" s="32" t="s">
        <v>59</v>
      </c>
      <c r="C20" s="103">
        <v>199734000</v>
      </c>
      <c r="D20" s="128">
        <f t="shared" si="0"/>
        <v>0.8</v>
      </c>
      <c r="E20" s="104">
        <v>191962377</v>
      </c>
      <c r="F20" s="111">
        <f t="shared" si="1"/>
        <v>75764222</v>
      </c>
      <c r="G20" s="28"/>
      <c r="H20" s="120">
        <f t="shared" si="4"/>
        <v>0.77894797680963135</v>
      </c>
      <c r="I20" s="126">
        <f t="shared" si="2"/>
        <v>0.8</v>
      </c>
      <c r="J20" s="67" t="s">
        <v>86</v>
      </c>
      <c r="K20" s="81">
        <v>116198155</v>
      </c>
    </row>
    <row r="21" spans="1:13" ht="30" customHeight="1">
      <c r="A21" s="30">
        <f t="shared" si="3"/>
        <v>15</v>
      </c>
      <c r="B21" s="31" t="s">
        <v>16</v>
      </c>
      <c r="C21" s="103">
        <v>5620647000</v>
      </c>
      <c r="D21" s="128">
        <f t="shared" si="0"/>
        <v>21.9</v>
      </c>
      <c r="E21" s="104">
        <v>4953847754</v>
      </c>
      <c r="F21" s="111">
        <f t="shared" si="1"/>
        <v>3975294453</v>
      </c>
      <c r="G21" s="28"/>
      <c r="H21" s="120">
        <f t="shared" si="4"/>
        <v>21.920111793741295</v>
      </c>
      <c r="I21" s="126">
        <f t="shared" si="2"/>
        <v>21.9</v>
      </c>
      <c r="J21" s="67" t="s">
        <v>86</v>
      </c>
      <c r="K21" s="81">
        <v>978553301</v>
      </c>
    </row>
    <row r="22" spans="1:13" ht="30" customHeight="1">
      <c r="A22" s="30">
        <f t="shared" si="3"/>
        <v>16</v>
      </c>
      <c r="B22" s="31" t="s">
        <v>17</v>
      </c>
      <c r="C22" s="103">
        <v>2098638000</v>
      </c>
      <c r="D22" s="128">
        <f t="shared" si="0"/>
        <v>8.1999999999999993</v>
      </c>
      <c r="E22" s="104">
        <v>1604402109</v>
      </c>
      <c r="F22" s="111">
        <f t="shared" si="1"/>
        <v>1424510841</v>
      </c>
      <c r="G22" s="28"/>
      <c r="H22" s="120">
        <f t="shared" si="4"/>
        <v>8.1845345517328596</v>
      </c>
      <c r="I22" s="126">
        <f t="shared" si="2"/>
        <v>8.1999999999999993</v>
      </c>
      <c r="J22" s="67" t="s">
        <v>86</v>
      </c>
      <c r="K22" s="81">
        <v>179891268</v>
      </c>
      <c r="M22" s="29"/>
    </row>
    <row r="23" spans="1:13" ht="30" customHeight="1">
      <c r="A23" s="30">
        <f t="shared" si="3"/>
        <v>17</v>
      </c>
      <c r="B23" s="31" t="s">
        <v>18</v>
      </c>
      <c r="C23" s="103">
        <v>618704000</v>
      </c>
      <c r="D23" s="128">
        <f t="shared" si="0"/>
        <v>2.4</v>
      </c>
      <c r="E23" s="104">
        <v>53649172</v>
      </c>
      <c r="F23" s="111">
        <f t="shared" si="1"/>
        <v>3367199</v>
      </c>
      <c r="G23" s="28"/>
      <c r="H23" s="120">
        <f t="shared" si="4"/>
        <v>2.4129003026226186</v>
      </c>
      <c r="I23" s="126">
        <f>ROUND(H23,1)</f>
        <v>2.4</v>
      </c>
      <c r="J23" s="67" t="s">
        <v>86</v>
      </c>
      <c r="K23" s="81">
        <v>50281973</v>
      </c>
      <c r="M23" s="29"/>
    </row>
    <row r="24" spans="1:13" ht="30" customHeight="1">
      <c r="A24" s="30">
        <f t="shared" si="3"/>
        <v>18</v>
      </c>
      <c r="B24" s="31" t="s">
        <v>55</v>
      </c>
      <c r="C24" s="103">
        <v>331514000</v>
      </c>
      <c r="D24" s="128">
        <f t="shared" si="0"/>
        <v>1.3</v>
      </c>
      <c r="E24" s="104">
        <v>318602215</v>
      </c>
      <c r="F24" s="111">
        <f t="shared" si="1"/>
        <v>79952099</v>
      </c>
      <c r="G24" s="28"/>
      <c r="H24" s="29">
        <f t="shared" si="4"/>
        <v>1.2928803287575883</v>
      </c>
      <c r="I24" s="79">
        <f t="shared" si="2"/>
        <v>1.3</v>
      </c>
      <c r="J24" s="67" t="s">
        <v>86</v>
      </c>
      <c r="K24" s="81">
        <v>238650116</v>
      </c>
      <c r="M24" s="29"/>
    </row>
    <row r="25" spans="1:13" ht="30" customHeight="1">
      <c r="A25" s="30">
        <f t="shared" si="3"/>
        <v>19</v>
      </c>
      <c r="B25" s="31" t="s">
        <v>19</v>
      </c>
      <c r="C25" s="103">
        <v>189235000</v>
      </c>
      <c r="D25" s="128">
        <f t="shared" si="0"/>
        <v>0.7</v>
      </c>
      <c r="E25" s="104">
        <v>172725695</v>
      </c>
      <c r="F25" s="111">
        <f t="shared" si="1"/>
        <v>172725695</v>
      </c>
      <c r="G25" s="28"/>
      <c r="H25" s="29">
        <f t="shared" si="4"/>
        <v>0.73800264547633643</v>
      </c>
      <c r="I25" s="79">
        <f t="shared" si="2"/>
        <v>0.7</v>
      </c>
      <c r="J25" s="67" t="s">
        <v>86</v>
      </c>
      <c r="K25" s="81">
        <v>0</v>
      </c>
      <c r="M25" s="29"/>
    </row>
    <row r="26" spans="1:13" ht="30" customHeight="1">
      <c r="A26" s="30">
        <f t="shared" si="3"/>
        <v>20</v>
      </c>
      <c r="B26" s="31" t="s">
        <v>20</v>
      </c>
      <c r="C26" s="103">
        <v>1026643000</v>
      </c>
      <c r="D26" s="128">
        <f t="shared" si="0"/>
        <v>4</v>
      </c>
      <c r="E26" s="104">
        <v>1026643432</v>
      </c>
      <c r="F26" s="105">
        <f t="shared" si="1"/>
        <v>0</v>
      </c>
      <c r="G26" s="28"/>
      <c r="H26" s="29">
        <f t="shared" si="4"/>
        <v>4.0038325360518003</v>
      </c>
      <c r="I26" s="79">
        <f t="shared" si="2"/>
        <v>4</v>
      </c>
      <c r="J26" s="67" t="s">
        <v>86</v>
      </c>
      <c r="K26" s="81">
        <v>1026643432</v>
      </c>
      <c r="M26" s="29"/>
    </row>
    <row r="27" spans="1:13" ht="30" customHeight="1">
      <c r="A27" s="30">
        <f t="shared" si="3"/>
        <v>21</v>
      </c>
      <c r="B27" s="31" t="s">
        <v>21</v>
      </c>
      <c r="C27" s="103">
        <v>579674000</v>
      </c>
      <c r="D27" s="128">
        <f t="shared" si="0"/>
        <v>2.2999999999999998</v>
      </c>
      <c r="E27" s="104">
        <v>570308745</v>
      </c>
      <c r="F27" s="105">
        <f t="shared" si="1"/>
        <v>368354305</v>
      </c>
      <c r="G27" s="28"/>
      <c r="H27" s="29">
        <f t="shared" si="4"/>
        <v>2.2606861601387158</v>
      </c>
      <c r="I27" s="79">
        <f t="shared" si="2"/>
        <v>2.2999999999999998</v>
      </c>
      <c r="J27" s="67" t="s">
        <v>86</v>
      </c>
      <c r="K27" s="81">
        <v>201954440</v>
      </c>
      <c r="M27" s="29"/>
    </row>
    <row r="28" spans="1:13" ht="30" customHeight="1" thickBot="1">
      <c r="A28" s="30">
        <f>A27+1</f>
        <v>22</v>
      </c>
      <c r="B28" s="52" t="s">
        <v>22</v>
      </c>
      <c r="C28" s="112">
        <v>1406000000</v>
      </c>
      <c r="D28" s="128">
        <f t="shared" si="0"/>
        <v>5.5</v>
      </c>
      <c r="E28" s="113">
        <v>333700000</v>
      </c>
      <c r="F28" s="105">
        <f>+E28-K28</f>
        <v>333700000</v>
      </c>
      <c r="G28" s="28"/>
      <c r="H28" s="29">
        <f t="shared" si="4"/>
        <v>5.4832970620642536</v>
      </c>
      <c r="I28" s="79">
        <f t="shared" si="2"/>
        <v>5.5</v>
      </c>
      <c r="J28" s="67" t="s">
        <v>86</v>
      </c>
      <c r="K28" s="81">
        <v>0</v>
      </c>
      <c r="M28" s="29"/>
    </row>
    <row r="29" spans="1:13" ht="30" customHeight="1" thickTop="1" thickBot="1">
      <c r="A29" s="53"/>
      <c r="B29" s="54" t="s">
        <v>23</v>
      </c>
      <c r="C29" s="124">
        <f>SUM(C7:C28)</f>
        <v>25641507000</v>
      </c>
      <c r="D29" s="125">
        <v>1</v>
      </c>
      <c r="E29" s="114">
        <f>SUM(E7:E28)</f>
        <v>23438738129</v>
      </c>
      <c r="F29" s="115">
        <f>SUM(F7:F28)</f>
        <v>12060268929</v>
      </c>
      <c r="G29" s="28"/>
      <c r="H29" s="29">
        <f t="shared" si="4"/>
        <v>100</v>
      </c>
      <c r="I29" s="118">
        <f>SUM(I7:I28)</f>
        <v>100</v>
      </c>
      <c r="J29" s="67" t="s">
        <v>86</v>
      </c>
      <c r="K29" s="57">
        <f>SUM(K7:K28)</f>
        <v>11378469200</v>
      </c>
    </row>
    <row r="30" spans="1:13" ht="30" customHeight="1">
      <c r="I30" s="77"/>
      <c r="J30" s="67"/>
    </row>
    <row r="31" spans="1:13" ht="30" customHeight="1">
      <c r="I31" s="77"/>
      <c r="J31" s="67"/>
    </row>
  </sheetData>
  <mergeCells count="3">
    <mergeCell ref="C5:C6"/>
    <mergeCell ref="E5:E6"/>
    <mergeCell ref="A5:B6"/>
  </mergeCells>
  <phoneticPr fontId="2"/>
  <printOptions gridLinesSet="0"/>
  <pageMargins left="0.78740157480314965" right="0.78740157480314965" top="0.98425196850393704" bottom="0.59055118110236227" header="0.51181102362204722" footer="0.51181102362204722"/>
  <pageSetup paperSize="9" scale="95" orientation="portrait" r:id="rId1"/>
  <headerFooter alignWithMargins="0"/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M22"/>
  <sheetViews>
    <sheetView zoomScaleNormal="100" zoomScaleSheetLayoutView="100" workbookViewId="0"/>
  </sheetViews>
  <sheetFormatPr defaultRowHeight="30" customHeight="1"/>
  <cols>
    <col min="1" max="1" width="5.83203125" style="1" customWidth="1"/>
    <col min="2" max="2" width="20.1640625" style="17" customWidth="1"/>
    <col min="3" max="3" width="24.83203125" style="1" bestFit="1" customWidth="1"/>
    <col min="4" max="4" width="11.5" style="1" bestFit="1" customWidth="1"/>
    <col min="5" max="6" width="21.83203125" style="1" customWidth="1"/>
    <col min="7" max="7" width="6.6640625" style="1" customWidth="1"/>
    <col min="8" max="8" width="27.6640625" style="1" hidden="1" customWidth="1"/>
    <col min="9" max="9" width="13.1640625" style="55" hidden="1" customWidth="1"/>
    <col min="10" max="10" width="6.83203125" style="55" hidden="1" customWidth="1"/>
    <col min="11" max="11" width="26.5" style="19" hidden="1" customWidth="1"/>
    <col min="12" max="12" width="0" style="1" hidden="1" customWidth="1"/>
    <col min="13" max="13" width="24" style="1" bestFit="1" customWidth="1"/>
    <col min="14" max="16384" width="9.33203125" style="1"/>
  </cols>
  <sheetData>
    <row r="1" spans="1:13" ht="24" customHeight="1"/>
    <row r="2" spans="1:13" ht="24" customHeight="1"/>
    <row r="3" spans="1:13" ht="24" customHeight="1">
      <c r="A3" s="1" t="s">
        <v>24</v>
      </c>
      <c r="B3" s="18"/>
      <c r="E3" s="20"/>
      <c r="F3" s="20" t="s">
        <v>101</v>
      </c>
      <c r="G3" s="20"/>
    </row>
    <row r="4" spans="1:13" ht="24" customHeight="1" thickBot="1">
      <c r="B4" s="18"/>
      <c r="E4" s="20"/>
      <c r="F4" s="20" t="s">
        <v>53</v>
      </c>
      <c r="G4" s="20"/>
    </row>
    <row r="5" spans="1:13" ht="30" customHeight="1">
      <c r="A5" s="151" t="s">
        <v>9</v>
      </c>
      <c r="B5" s="155"/>
      <c r="C5" s="151" t="s">
        <v>3</v>
      </c>
      <c r="D5" s="21"/>
      <c r="E5" s="153" t="s">
        <v>25</v>
      </c>
      <c r="F5" s="22" t="s">
        <v>64</v>
      </c>
      <c r="G5" s="39"/>
      <c r="K5" s="39" t="s">
        <v>78</v>
      </c>
    </row>
    <row r="6" spans="1:13" ht="30" customHeight="1" thickBot="1">
      <c r="A6" s="156"/>
      <c r="B6" s="157"/>
      <c r="C6" s="152"/>
      <c r="D6" s="24" t="s">
        <v>65</v>
      </c>
      <c r="E6" s="154"/>
      <c r="F6" s="25" t="s">
        <v>70</v>
      </c>
      <c r="G6" s="39"/>
      <c r="H6" s="18" t="s">
        <v>10</v>
      </c>
      <c r="I6" s="55" t="s">
        <v>80</v>
      </c>
      <c r="K6" s="39" t="s">
        <v>81</v>
      </c>
    </row>
    <row r="7" spans="1:13" ht="30" customHeight="1">
      <c r="A7" s="26">
        <v>1</v>
      </c>
      <c r="B7" s="27" t="s">
        <v>26</v>
      </c>
      <c r="C7" s="100">
        <v>224869000</v>
      </c>
      <c r="D7" s="128">
        <f>I7</f>
        <v>0.9</v>
      </c>
      <c r="E7" s="101">
        <v>215198012</v>
      </c>
      <c r="F7" s="102">
        <f>E7-K7</f>
        <v>103952798</v>
      </c>
      <c r="G7" s="19"/>
      <c r="H7" s="40">
        <f>C7/$C$20*100</f>
        <v>0.87697263659269331</v>
      </c>
      <c r="I7" s="55">
        <f>ROUND(H7,1)</f>
        <v>0.9</v>
      </c>
      <c r="J7" s="67" t="s">
        <v>86</v>
      </c>
      <c r="K7" s="81">
        <v>111245214</v>
      </c>
    </row>
    <row r="8" spans="1:13" ht="30" customHeight="1">
      <c r="A8" s="30">
        <v>2</v>
      </c>
      <c r="B8" s="31" t="s">
        <v>27</v>
      </c>
      <c r="C8" s="103">
        <v>3125078708</v>
      </c>
      <c r="D8" s="128">
        <f t="shared" ref="D8:D19" si="0">I8</f>
        <v>12.2</v>
      </c>
      <c r="E8" s="104">
        <v>2316823291</v>
      </c>
      <c r="F8" s="105">
        <f>E8-K8</f>
        <v>1478492919</v>
      </c>
      <c r="G8" s="19"/>
      <c r="H8" s="40">
        <f t="shared" ref="H8:H19" si="1">C8/$C$20*100</f>
        <v>12.187578163795131</v>
      </c>
      <c r="I8" s="55">
        <f t="shared" ref="I8:I19" si="2">ROUND(H8,1)</f>
        <v>12.2</v>
      </c>
      <c r="J8" s="67" t="s">
        <v>86</v>
      </c>
      <c r="K8" s="81">
        <v>838330372</v>
      </c>
    </row>
    <row r="9" spans="1:13" ht="30" customHeight="1">
      <c r="A9" s="30">
        <v>3</v>
      </c>
      <c r="B9" s="31" t="s">
        <v>28</v>
      </c>
      <c r="C9" s="103">
        <v>8466403347</v>
      </c>
      <c r="D9" s="128">
        <f t="shared" si="0"/>
        <v>33</v>
      </c>
      <c r="E9" s="104">
        <v>7436852465</v>
      </c>
      <c r="F9" s="105">
        <f t="shared" ref="F9:F18" si="3">E9-K9</f>
        <v>4317062712</v>
      </c>
      <c r="G9" s="19"/>
      <c r="H9" s="40">
        <f t="shared" si="1"/>
        <v>33.018353199755381</v>
      </c>
      <c r="I9" s="79">
        <f t="shared" si="2"/>
        <v>33</v>
      </c>
      <c r="J9" s="67" t="s">
        <v>86</v>
      </c>
      <c r="K9" s="81">
        <v>3119789753</v>
      </c>
      <c r="M9" s="80"/>
    </row>
    <row r="10" spans="1:13" ht="30" customHeight="1">
      <c r="A10" s="30">
        <v>4</v>
      </c>
      <c r="B10" s="31" t="s">
        <v>29</v>
      </c>
      <c r="C10" s="103">
        <v>2162977600</v>
      </c>
      <c r="D10" s="128">
        <f t="shared" si="0"/>
        <v>8.4</v>
      </c>
      <c r="E10" s="104">
        <v>1739708590</v>
      </c>
      <c r="F10" s="105">
        <f t="shared" si="3"/>
        <v>905505299</v>
      </c>
      <c r="G10" s="19"/>
      <c r="H10" s="40">
        <f t="shared" si="1"/>
        <v>8.4354542812167779</v>
      </c>
      <c r="I10" s="55">
        <f t="shared" si="2"/>
        <v>8.4</v>
      </c>
      <c r="J10" s="67" t="s">
        <v>86</v>
      </c>
      <c r="K10" s="81">
        <v>834203291</v>
      </c>
    </row>
    <row r="11" spans="1:13" ht="30" customHeight="1">
      <c r="A11" s="30">
        <v>5</v>
      </c>
      <c r="B11" s="31" t="s">
        <v>30</v>
      </c>
      <c r="C11" s="103">
        <v>1608000</v>
      </c>
      <c r="D11" s="128">
        <f t="shared" si="0"/>
        <v>0</v>
      </c>
      <c r="E11" s="104">
        <v>5954</v>
      </c>
      <c r="F11" s="105">
        <f t="shared" si="3"/>
        <v>5954</v>
      </c>
      <c r="G11" s="19"/>
      <c r="H11" s="40">
        <f t="shared" si="1"/>
        <v>6.27108227297249E-3</v>
      </c>
      <c r="I11" s="55">
        <f t="shared" si="2"/>
        <v>0</v>
      </c>
      <c r="J11" s="67" t="s">
        <v>86</v>
      </c>
      <c r="K11" s="81">
        <v>0</v>
      </c>
    </row>
    <row r="12" spans="1:13" ht="30" customHeight="1">
      <c r="A12" s="30">
        <v>6</v>
      </c>
      <c r="B12" s="31" t="s">
        <v>31</v>
      </c>
      <c r="C12" s="103">
        <v>345425000</v>
      </c>
      <c r="D12" s="128">
        <f t="shared" si="0"/>
        <v>1.4</v>
      </c>
      <c r="E12" s="104">
        <v>216086723</v>
      </c>
      <c r="F12" s="105">
        <f t="shared" si="3"/>
        <v>115144956</v>
      </c>
      <c r="G12" s="19"/>
      <c r="H12" s="130">
        <f t="shared" si="1"/>
        <v>1.3471322102870162</v>
      </c>
      <c r="I12" s="132">
        <v>1.4</v>
      </c>
      <c r="J12" s="67" t="s">
        <v>86</v>
      </c>
      <c r="K12" s="81">
        <v>100941767</v>
      </c>
    </row>
    <row r="13" spans="1:13" ht="30" customHeight="1">
      <c r="A13" s="30">
        <v>7</v>
      </c>
      <c r="B13" s="31" t="s">
        <v>32</v>
      </c>
      <c r="C13" s="103">
        <v>390856000</v>
      </c>
      <c r="D13" s="128">
        <f t="shared" si="0"/>
        <v>1.5</v>
      </c>
      <c r="E13" s="104">
        <v>381708186</v>
      </c>
      <c r="F13" s="105">
        <f t="shared" si="3"/>
        <v>65724475</v>
      </c>
      <c r="G13" s="19"/>
      <c r="H13" s="40">
        <f t="shared" si="1"/>
        <v>1.5243097841324225</v>
      </c>
      <c r="I13" s="55">
        <f>ROUND(H13,1)</f>
        <v>1.5</v>
      </c>
      <c r="J13" s="67" t="s">
        <v>86</v>
      </c>
      <c r="K13" s="81">
        <v>315983711</v>
      </c>
    </row>
    <row r="14" spans="1:13" ht="30" customHeight="1">
      <c r="A14" s="30">
        <v>8</v>
      </c>
      <c r="B14" s="31" t="s">
        <v>33</v>
      </c>
      <c r="C14" s="103">
        <v>2081539000</v>
      </c>
      <c r="D14" s="128">
        <f t="shared" si="0"/>
        <v>8.1</v>
      </c>
      <c r="E14" s="104">
        <v>1128366057</v>
      </c>
      <c r="F14" s="105">
        <f t="shared" si="3"/>
        <v>855278359</v>
      </c>
      <c r="G14" s="19"/>
      <c r="H14" s="40">
        <f t="shared" si="1"/>
        <v>8.117849703607515</v>
      </c>
      <c r="I14" s="55">
        <f>ROUND(H14,1)</f>
        <v>8.1</v>
      </c>
      <c r="J14" s="67" t="s">
        <v>86</v>
      </c>
      <c r="K14" s="81">
        <v>273087698</v>
      </c>
    </row>
    <row r="15" spans="1:13" ht="30" customHeight="1">
      <c r="A15" s="30">
        <v>9</v>
      </c>
      <c r="B15" s="31" t="s">
        <v>34</v>
      </c>
      <c r="C15" s="103">
        <v>932189000</v>
      </c>
      <c r="D15" s="128">
        <f t="shared" si="0"/>
        <v>3.6</v>
      </c>
      <c r="E15" s="104">
        <v>697373343</v>
      </c>
      <c r="F15" s="105">
        <f t="shared" si="3"/>
        <v>361832708</v>
      </c>
      <c r="G15" s="19"/>
      <c r="H15" s="121">
        <f t="shared" si="1"/>
        <v>3.6354688513432536</v>
      </c>
      <c r="I15" s="122">
        <f>ROUND(H15,1)</f>
        <v>3.6</v>
      </c>
      <c r="J15" s="67" t="s">
        <v>86</v>
      </c>
      <c r="K15" s="81">
        <v>335540635</v>
      </c>
    </row>
    <row r="16" spans="1:13" ht="30" customHeight="1">
      <c r="A16" s="30">
        <v>10</v>
      </c>
      <c r="B16" s="31" t="s">
        <v>35</v>
      </c>
      <c r="C16" s="103">
        <v>2015341107</v>
      </c>
      <c r="D16" s="128">
        <f t="shared" si="0"/>
        <v>7.9</v>
      </c>
      <c r="E16" s="104">
        <v>1563347994</v>
      </c>
      <c r="F16" s="105">
        <f t="shared" si="3"/>
        <v>926765877</v>
      </c>
      <c r="G16" s="19"/>
      <c r="H16" s="40">
        <f t="shared" si="1"/>
        <v>7.8596827674754071</v>
      </c>
      <c r="I16" s="55">
        <f t="shared" si="2"/>
        <v>7.9</v>
      </c>
      <c r="J16" s="67" t="s">
        <v>86</v>
      </c>
      <c r="K16" s="81">
        <v>636582117</v>
      </c>
    </row>
    <row r="17" spans="1:13" ht="30" customHeight="1">
      <c r="A17" s="30">
        <v>11</v>
      </c>
      <c r="B17" s="31" t="s">
        <v>36</v>
      </c>
      <c r="C17" s="103">
        <v>1582554000</v>
      </c>
      <c r="D17" s="128">
        <f t="shared" si="0"/>
        <v>6.2</v>
      </c>
      <c r="E17" s="104">
        <v>1581962200</v>
      </c>
      <c r="F17" s="105">
        <f t="shared" si="3"/>
        <v>790714923</v>
      </c>
      <c r="G17" s="19"/>
      <c r="H17" s="40">
        <f t="shared" si="1"/>
        <v>6.1718447359587714</v>
      </c>
      <c r="I17" s="55">
        <f t="shared" si="2"/>
        <v>6.2</v>
      </c>
      <c r="J17" s="67" t="s">
        <v>86</v>
      </c>
      <c r="K17" s="81">
        <v>791247277</v>
      </c>
      <c r="M17" s="80"/>
    </row>
    <row r="18" spans="1:13" ht="30" customHeight="1">
      <c r="A18" s="30">
        <v>12</v>
      </c>
      <c r="B18" s="31" t="s">
        <v>37</v>
      </c>
      <c r="C18" s="103">
        <v>4309506000</v>
      </c>
      <c r="D18" s="128">
        <f t="shared" si="0"/>
        <v>16.8</v>
      </c>
      <c r="E18" s="104">
        <v>4247251904</v>
      </c>
      <c r="F18" s="105">
        <f t="shared" si="3"/>
        <v>2412217904</v>
      </c>
      <c r="G18" s="19"/>
      <c r="H18" s="40">
        <f t="shared" si="1"/>
        <v>16.806757886734193</v>
      </c>
      <c r="I18" s="55">
        <f t="shared" si="2"/>
        <v>16.8</v>
      </c>
      <c r="J18" s="67" t="s">
        <v>86</v>
      </c>
      <c r="K18" s="81">
        <v>1835034000</v>
      </c>
      <c r="M18" s="80"/>
    </row>
    <row r="19" spans="1:13" ht="30" customHeight="1" thickBot="1">
      <c r="A19" s="33">
        <v>13</v>
      </c>
      <c r="B19" s="34" t="s">
        <v>38</v>
      </c>
      <c r="C19" s="106">
        <v>3160238</v>
      </c>
      <c r="D19" s="128">
        <f t="shared" si="0"/>
        <v>0</v>
      </c>
      <c r="E19" s="107">
        <v>0</v>
      </c>
      <c r="F19" s="108">
        <f>E19-K19</f>
        <v>0</v>
      </c>
      <c r="G19" s="19"/>
      <c r="H19" s="40">
        <f t="shared" si="1"/>
        <v>1.2324696828466439E-2</v>
      </c>
      <c r="I19" s="55">
        <f t="shared" si="2"/>
        <v>0</v>
      </c>
      <c r="J19" s="67" t="s">
        <v>86</v>
      </c>
      <c r="K19" s="81">
        <v>0</v>
      </c>
    </row>
    <row r="20" spans="1:13" ht="30" customHeight="1" thickTop="1" thickBot="1">
      <c r="A20" s="35"/>
      <c r="B20" s="36" t="s">
        <v>39</v>
      </c>
      <c r="C20" s="37">
        <f>SUM(C7:C19)</f>
        <v>25641507000</v>
      </c>
      <c r="D20" s="129">
        <f>SUM(D7:D19)</f>
        <v>100</v>
      </c>
      <c r="E20" s="38">
        <f>SUM(E7:E19)</f>
        <v>21524684719</v>
      </c>
      <c r="F20" s="41">
        <f>SUM(F7:F19)</f>
        <v>12332698884</v>
      </c>
      <c r="G20" s="19"/>
      <c r="H20" s="40">
        <f>C20/$C$20*100</f>
        <v>100</v>
      </c>
      <c r="I20" s="55">
        <f>SUM(I7:I19)</f>
        <v>100</v>
      </c>
      <c r="J20" s="67" t="s">
        <v>86</v>
      </c>
      <c r="K20" s="57">
        <f>SUM(K7:K19)</f>
        <v>9191985835</v>
      </c>
    </row>
    <row r="22" spans="1:13" ht="30" customHeight="1">
      <c r="D22" s="42"/>
    </row>
  </sheetData>
  <mergeCells count="3">
    <mergeCell ref="A5:B6"/>
    <mergeCell ref="C5:C6"/>
    <mergeCell ref="E5:E6"/>
  </mergeCells>
  <phoneticPr fontId="2"/>
  <printOptions gridLinesSet="0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I18"/>
  <sheetViews>
    <sheetView zoomScaleNormal="100" zoomScaleSheetLayoutView="100" workbookViewId="0"/>
  </sheetViews>
  <sheetFormatPr defaultColWidth="9" defaultRowHeight="24" customHeight="1"/>
  <cols>
    <col min="1" max="1" width="32.83203125" style="2" customWidth="1"/>
    <col min="2" max="2" width="23.83203125" style="2" customWidth="1"/>
    <col min="3" max="3" width="25.5" style="2" customWidth="1"/>
    <col min="4" max="4" width="25.6640625" style="2" customWidth="1"/>
    <col min="5" max="5" width="9" style="2" customWidth="1"/>
    <col min="6" max="7" width="9" style="2" hidden="1" customWidth="1"/>
    <col min="8" max="9" width="23.6640625" style="51" hidden="1" customWidth="1"/>
    <col min="10" max="16384" width="9" style="2"/>
  </cols>
  <sheetData>
    <row r="2" spans="1:9" ht="24" customHeight="1">
      <c r="A2" s="1" t="s">
        <v>56</v>
      </c>
    </row>
    <row r="3" spans="1:9" ht="24" customHeight="1">
      <c r="D3" s="20" t="s">
        <v>103</v>
      </c>
    </row>
    <row r="4" spans="1:9" ht="24" customHeight="1" thickBot="1">
      <c r="D4" s="20" t="s">
        <v>71</v>
      </c>
    </row>
    <row r="5" spans="1:9" ht="36" customHeight="1">
      <c r="A5" s="162" t="s">
        <v>40</v>
      </c>
      <c r="B5" s="163" t="s">
        <v>3</v>
      </c>
      <c r="C5" s="43" t="s">
        <v>11</v>
      </c>
      <c r="D5" s="44" t="s">
        <v>25</v>
      </c>
      <c r="H5" s="76" t="s">
        <v>102</v>
      </c>
    </row>
    <row r="6" spans="1:9" s="1" customFormat="1" ht="36" customHeight="1" thickBot="1">
      <c r="A6" s="159"/>
      <c r="B6" s="164"/>
      <c r="C6" s="45" t="s">
        <v>72</v>
      </c>
      <c r="D6" s="46" t="s">
        <v>73</v>
      </c>
      <c r="H6" s="58" t="s">
        <v>11</v>
      </c>
      <c r="I6" s="58" t="s">
        <v>25</v>
      </c>
    </row>
    <row r="7" spans="1:9" s="1" customFormat="1" ht="36" customHeight="1">
      <c r="A7" s="162" t="s">
        <v>5</v>
      </c>
      <c r="B7" s="170">
        <v>5891914000</v>
      </c>
      <c r="C7" s="93">
        <v>5389098374</v>
      </c>
      <c r="D7" s="116">
        <v>5433038309</v>
      </c>
      <c r="G7" s="1" t="s">
        <v>89</v>
      </c>
      <c r="H7" s="82">
        <v>2431046138</v>
      </c>
      <c r="I7" s="83">
        <v>2177209432</v>
      </c>
    </row>
    <row r="8" spans="1:9" s="1" customFormat="1" ht="36" customHeight="1">
      <c r="A8" s="169"/>
      <c r="B8" s="171"/>
      <c r="C8" s="93">
        <f>C7-H7</f>
        <v>2958052236</v>
      </c>
      <c r="D8" s="94">
        <f>D7-I7</f>
        <v>3255828877</v>
      </c>
      <c r="G8" s="1" t="s">
        <v>90</v>
      </c>
      <c r="H8" s="84">
        <v>24099912</v>
      </c>
      <c r="I8" s="85">
        <v>1200</v>
      </c>
    </row>
    <row r="9" spans="1:9" s="1" customFormat="1" ht="36" customHeight="1">
      <c r="A9" s="168" t="s">
        <v>74</v>
      </c>
      <c r="B9" s="160">
        <v>1712000</v>
      </c>
      <c r="C9" s="91">
        <v>29953227</v>
      </c>
      <c r="D9" s="95">
        <v>69566</v>
      </c>
      <c r="G9" s="1" t="s">
        <v>91</v>
      </c>
      <c r="H9" s="84">
        <v>12882376</v>
      </c>
      <c r="I9" s="85">
        <v>5695686</v>
      </c>
    </row>
    <row r="10" spans="1:9" s="1" customFormat="1" ht="36" customHeight="1">
      <c r="A10" s="169"/>
      <c r="B10" s="172"/>
      <c r="C10" s="91">
        <f>C9-H8</f>
        <v>5853315</v>
      </c>
      <c r="D10" s="95">
        <f>D9-I8</f>
        <v>68366</v>
      </c>
      <c r="G10" s="1" t="s">
        <v>92</v>
      </c>
      <c r="H10" s="84">
        <v>2343958101</v>
      </c>
      <c r="I10" s="85">
        <v>2192153345</v>
      </c>
    </row>
    <row r="11" spans="1:9" s="1" customFormat="1" ht="36" customHeight="1" thickBot="1">
      <c r="A11" s="165" t="s">
        <v>82</v>
      </c>
      <c r="B11" s="160">
        <v>36317000</v>
      </c>
      <c r="C11" s="91">
        <v>22610799</v>
      </c>
      <c r="D11" s="95">
        <v>24556095</v>
      </c>
      <c r="G11" s="1" t="s">
        <v>93</v>
      </c>
      <c r="H11" s="86">
        <v>960531840</v>
      </c>
      <c r="I11" s="87">
        <v>716621860</v>
      </c>
    </row>
    <row r="12" spans="1:9" s="1" customFormat="1" ht="36" customHeight="1">
      <c r="A12" s="166"/>
      <c r="B12" s="172"/>
      <c r="C12" s="91">
        <f>C11-H9</f>
        <v>9728423</v>
      </c>
      <c r="D12" s="95">
        <f>D11-I9</f>
        <v>18860409</v>
      </c>
      <c r="H12" s="19"/>
      <c r="I12" s="19"/>
    </row>
    <row r="13" spans="1:9" s="1" customFormat="1" ht="36" customHeight="1">
      <c r="A13" s="158" t="s">
        <v>52</v>
      </c>
      <c r="B13" s="160">
        <v>5676801000</v>
      </c>
      <c r="C13" s="91">
        <v>5534354628</v>
      </c>
      <c r="D13" s="95">
        <v>4904453453</v>
      </c>
      <c r="H13" s="19"/>
      <c r="I13" s="19"/>
    </row>
    <row r="14" spans="1:9" s="1" customFormat="1" ht="36" customHeight="1">
      <c r="A14" s="167"/>
      <c r="B14" s="172"/>
      <c r="C14" s="91">
        <f>C13-H10</f>
        <v>3190396527</v>
      </c>
      <c r="D14" s="95">
        <f>D13-I10</f>
        <v>2712300108</v>
      </c>
      <c r="H14" s="19"/>
      <c r="I14" s="19"/>
    </row>
    <row r="15" spans="1:9" s="1" customFormat="1" ht="36" customHeight="1">
      <c r="A15" s="158" t="s">
        <v>85</v>
      </c>
      <c r="B15" s="160">
        <v>1870319000</v>
      </c>
      <c r="C15" s="96">
        <v>1794618585</v>
      </c>
      <c r="D15" s="97">
        <v>1748860172</v>
      </c>
      <c r="H15" s="19"/>
      <c r="I15" s="19"/>
    </row>
    <row r="16" spans="1:9" s="1" customFormat="1" ht="36" customHeight="1" thickBot="1">
      <c r="A16" s="159"/>
      <c r="B16" s="161"/>
      <c r="C16" s="98">
        <f>C15-H11</f>
        <v>834086745</v>
      </c>
      <c r="D16" s="99">
        <f>D15-I11</f>
        <v>1032238312</v>
      </c>
      <c r="G16" s="2"/>
      <c r="H16" s="51"/>
      <c r="I16" s="51"/>
    </row>
    <row r="18" spans="2:4" ht="24" hidden="1" customHeight="1">
      <c r="B18" s="75">
        <f>SUM(B7:B16)</f>
        <v>13477063000</v>
      </c>
      <c r="C18" s="74">
        <f>C7+C9+C11+C13+C15</f>
        <v>12770635613</v>
      </c>
      <c r="D18" s="74">
        <f>D7+D9+D11+D13+D15</f>
        <v>12110977595</v>
      </c>
    </row>
  </sheetData>
  <mergeCells count="12">
    <mergeCell ref="A15:A16"/>
    <mergeCell ref="B15:B16"/>
    <mergeCell ref="A5:A6"/>
    <mergeCell ref="B5:B6"/>
    <mergeCell ref="A11:A12"/>
    <mergeCell ref="A13:A14"/>
    <mergeCell ref="A9:A10"/>
    <mergeCell ref="B7:B8"/>
    <mergeCell ref="A7:A8"/>
    <mergeCell ref="B9:B10"/>
    <mergeCell ref="B11:B12"/>
    <mergeCell ref="B13:B14"/>
  </mergeCells>
  <phoneticPr fontId="3"/>
  <printOptions gridLinesSet="0"/>
  <pageMargins left="0.64" right="0.65" top="1" bottom="1" header="0.51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tabSelected="1" zoomScaleNormal="100" zoomScaleSheetLayoutView="100" workbookViewId="0"/>
  </sheetViews>
  <sheetFormatPr defaultRowHeight="11.25"/>
  <cols>
    <col min="1" max="3" width="27.83203125" customWidth="1"/>
    <col min="7" max="7" width="19.33203125" hidden="1" customWidth="1"/>
    <col min="8" max="8" width="13.1640625" hidden="1" customWidth="1"/>
  </cols>
  <sheetData>
    <row r="1" spans="1:8" ht="24" customHeight="1">
      <c r="A1" s="1"/>
      <c r="B1" s="63"/>
      <c r="C1" s="1"/>
      <c r="D1" s="1"/>
      <c r="E1" s="1"/>
      <c r="F1" s="1"/>
      <c r="G1" s="68"/>
      <c r="H1" s="69"/>
    </row>
    <row r="2" spans="1:8" ht="24" customHeight="1">
      <c r="A2" s="1" t="s">
        <v>60</v>
      </c>
      <c r="B2" s="63"/>
      <c r="C2" s="1"/>
      <c r="D2" s="1"/>
      <c r="E2" s="1"/>
      <c r="F2" s="1"/>
      <c r="G2" s="68"/>
      <c r="H2" s="69"/>
    </row>
    <row r="3" spans="1:8" ht="24" customHeight="1">
      <c r="A3" s="1"/>
      <c r="B3" s="63"/>
      <c r="C3" s="1"/>
      <c r="D3" s="1"/>
      <c r="E3" s="1"/>
      <c r="F3" s="1"/>
      <c r="G3" s="68"/>
      <c r="H3" s="69"/>
    </row>
    <row r="4" spans="1:8" ht="24" customHeight="1">
      <c r="A4" s="1" t="s">
        <v>41</v>
      </c>
      <c r="B4" s="64">
        <f>B20/H4</f>
        <v>141824.09520179001</v>
      </c>
      <c r="C4" s="63" t="s">
        <v>42</v>
      </c>
      <c r="D4" s="1"/>
      <c r="E4" s="1"/>
      <c r="F4" s="1"/>
      <c r="G4" s="68" t="s">
        <v>87</v>
      </c>
      <c r="H4" s="78">
        <v>60335</v>
      </c>
    </row>
    <row r="5" spans="1:8" ht="24" customHeight="1">
      <c r="A5" s="1"/>
      <c r="B5" s="64"/>
      <c r="C5" s="63"/>
      <c r="D5" s="1"/>
      <c r="E5" s="1"/>
      <c r="F5" s="1"/>
      <c r="G5" s="68" t="s">
        <v>88</v>
      </c>
      <c r="H5" s="78">
        <v>27127</v>
      </c>
    </row>
    <row r="6" spans="1:8" ht="24" customHeight="1">
      <c r="A6" s="1" t="s">
        <v>43</v>
      </c>
      <c r="B6" s="64">
        <f>B20/H5</f>
        <v>315440.58627935266</v>
      </c>
      <c r="C6" s="63" t="s">
        <v>42</v>
      </c>
      <c r="D6" s="1"/>
      <c r="E6" s="1"/>
      <c r="F6" s="1"/>
      <c r="G6" s="68"/>
      <c r="H6" s="69"/>
    </row>
    <row r="7" spans="1:8" ht="24" customHeight="1">
      <c r="A7" s="1"/>
      <c r="B7" s="63"/>
      <c r="C7" s="63"/>
      <c r="D7" s="1"/>
      <c r="E7" s="1"/>
      <c r="F7" s="1"/>
      <c r="G7" s="68"/>
      <c r="H7" s="68"/>
    </row>
    <row r="8" spans="1:8" ht="24" customHeight="1">
      <c r="A8" s="1"/>
      <c r="B8" s="63"/>
      <c r="C8" s="63"/>
      <c r="D8" s="1"/>
      <c r="E8" s="1"/>
      <c r="F8" s="1"/>
      <c r="G8" s="68"/>
      <c r="H8" s="69"/>
    </row>
    <row r="9" spans="1:8" ht="24" customHeight="1">
      <c r="A9" s="47" t="s">
        <v>104</v>
      </c>
      <c r="B9" s="65"/>
      <c r="C9" s="88"/>
      <c r="D9" s="48"/>
      <c r="E9" s="19"/>
      <c r="F9" s="19"/>
      <c r="G9" s="68"/>
      <c r="H9" s="69"/>
    </row>
    <row r="10" spans="1:8" ht="24" customHeight="1">
      <c r="A10" s="48" t="s">
        <v>94</v>
      </c>
      <c r="B10" s="73"/>
      <c r="C10" s="89"/>
      <c r="D10" s="48"/>
      <c r="E10" s="19"/>
      <c r="F10" s="19"/>
      <c r="G10" s="68"/>
      <c r="H10" s="69"/>
    </row>
    <row r="11" spans="1:8" ht="24" customHeight="1">
      <c r="A11" s="60" t="s">
        <v>105</v>
      </c>
      <c r="B11" s="61"/>
      <c r="C11" s="62"/>
      <c r="D11" s="48"/>
      <c r="E11" s="19"/>
      <c r="F11" s="19"/>
      <c r="G11" s="68"/>
      <c r="H11" s="69"/>
    </row>
    <row r="12" spans="1:8" ht="24" customHeight="1">
      <c r="A12" s="1"/>
      <c r="B12" s="63"/>
      <c r="C12" s="63"/>
      <c r="D12" s="1"/>
      <c r="E12" s="1"/>
      <c r="F12" s="1"/>
      <c r="G12" s="68"/>
      <c r="H12" s="69"/>
    </row>
    <row r="13" spans="1:8" ht="24" customHeight="1">
      <c r="A13" s="1"/>
      <c r="B13" s="63"/>
      <c r="C13" s="90" t="s">
        <v>44</v>
      </c>
      <c r="D13" s="1"/>
      <c r="E13" s="1"/>
      <c r="F13" s="1"/>
      <c r="G13" s="68"/>
      <c r="H13" s="69"/>
    </row>
    <row r="14" spans="1:8" ht="24" customHeight="1">
      <c r="A14" s="49"/>
      <c r="B14" s="66" t="s">
        <v>11</v>
      </c>
      <c r="C14" s="66" t="s">
        <v>45</v>
      </c>
      <c r="D14" s="1"/>
      <c r="E14" s="1"/>
      <c r="F14" s="1"/>
      <c r="G14" s="70" t="s">
        <v>45</v>
      </c>
      <c r="H14" s="69" t="s">
        <v>80</v>
      </c>
    </row>
    <row r="15" spans="1:8" ht="24" customHeight="1">
      <c r="A15" s="50" t="s">
        <v>46</v>
      </c>
      <c r="B15" s="91">
        <v>3733065513</v>
      </c>
      <c r="C15" s="92">
        <v>0.437</v>
      </c>
      <c r="D15" s="1"/>
      <c r="E15" s="1"/>
      <c r="F15" s="1"/>
      <c r="G15" s="133">
        <f>B15/$B$20*100</f>
        <v>43.626088190373643</v>
      </c>
      <c r="H15" s="134">
        <v>43.7</v>
      </c>
    </row>
    <row r="16" spans="1:8" ht="24" customHeight="1">
      <c r="A16" s="50" t="s">
        <v>47</v>
      </c>
      <c r="B16" s="91">
        <v>3758721142</v>
      </c>
      <c r="C16" s="92">
        <f>ROUND(G16,1)/100</f>
        <v>0.439</v>
      </c>
      <c r="D16" s="1"/>
      <c r="E16" s="1"/>
      <c r="F16" s="1"/>
      <c r="G16" s="71">
        <f t="shared" ref="G16:G20" si="0">B16/$B$20*100</f>
        <v>43.925910073872828</v>
      </c>
      <c r="H16" s="72">
        <f>ROUND(G16,1)</f>
        <v>43.9</v>
      </c>
    </row>
    <row r="17" spans="1:8" ht="24" customHeight="1">
      <c r="A17" s="50" t="s">
        <v>48</v>
      </c>
      <c r="B17" s="91">
        <v>179855100</v>
      </c>
      <c r="C17" s="92">
        <f>ROUND(G17,1)/100</f>
        <v>2.1000000000000001E-2</v>
      </c>
      <c r="D17" s="1"/>
      <c r="E17" s="1"/>
      <c r="F17" s="1"/>
      <c r="G17" s="71">
        <f t="shared" si="0"/>
        <v>2.1018582253015152</v>
      </c>
      <c r="H17" s="72">
        <f>ROUND(G17,1)</f>
        <v>2.1</v>
      </c>
    </row>
    <row r="18" spans="1:8" ht="24" customHeight="1">
      <c r="A18" s="50" t="s">
        <v>49</v>
      </c>
      <c r="B18" s="91">
        <v>446794533</v>
      </c>
      <c r="C18" s="92">
        <f>ROUND(G18,1)/100</f>
        <v>5.2000000000000005E-2</v>
      </c>
      <c r="D18" s="1"/>
      <c r="E18" s="1"/>
      <c r="F18" s="1"/>
      <c r="G18" s="71">
        <f t="shared" si="0"/>
        <v>5.221418598670815</v>
      </c>
      <c r="H18" s="72">
        <f>ROUND(G18,1)</f>
        <v>5.2</v>
      </c>
    </row>
    <row r="19" spans="1:8" ht="24" customHeight="1">
      <c r="A19" s="50" t="s">
        <v>75</v>
      </c>
      <c r="B19" s="91">
        <v>438520496</v>
      </c>
      <c r="C19" s="92">
        <f>ROUND(G19,1)/100</f>
        <v>5.0999999999999997E-2</v>
      </c>
      <c r="D19" s="1"/>
      <c r="E19" s="1"/>
      <c r="F19" s="1"/>
      <c r="G19" s="71">
        <f t="shared" si="0"/>
        <v>5.1247249117812066</v>
      </c>
      <c r="H19" s="72">
        <f>ROUND(G19,1)</f>
        <v>5.0999999999999996</v>
      </c>
    </row>
    <row r="20" spans="1:8" ht="24" customHeight="1">
      <c r="A20" s="50" t="s">
        <v>50</v>
      </c>
      <c r="B20" s="91">
        <f>SUM(B15:B19)</f>
        <v>8556956784</v>
      </c>
      <c r="C20" s="92">
        <f>SUM(C15:C19)</f>
        <v>1</v>
      </c>
      <c r="D20" s="1"/>
      <c r="E20" s="1"/>
      <c r="F20" s="1"/>
      <c r="G20" s="71">
        <f t="shared" si="0"/>
        <v>100</v>
      </c>
      <c r="H20" s="69">
        <f>SUM(H15:H19)</f>
        <v>99.999999999999986</v>
      </c>
    </row>
    <row r="21" spans="1:8" ht="17.25">
      <c r="A21" s="1"/>
      <c r="B21" s="63"/>
      <c r="C21" s="59"/>
      <c r="D21" s="1"/>
      <c r="E21" s="1"/>
      <c r="F21" s="1"/>
      <c r="G21" s="1"/>
      <c r="H21" s="56"/>
    </row>
    <row r="22" spans="1:8" ht="17.25">
      <c r="A22" s="1"/>
      <c r="B22" s="63"/>
      <c r="C22" s="1"/>
      <c r="D22" s="1"/>
      <c r="E22" s="1"/>
      <c r="F22" s="1"/>
      <c r="G22" s="1"/>
      <c r="H22" s="56"/>
    </row>
  </sheetData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予算の概要</vt:lpstr>
      <vt:lpstr>歳入　一般</vt:lpstr>
      <vt:lpstr>歳出　一般</vt:lpstr>
      <vt:lpstr>特別会計 </vt:lpstr>
      <vt:lpstr>市税</vt:lpstr>
      <vt:lpstr>'歳出　一般'!Print_Area</vt:lpstr>
      <vt:lpstr>'歳入　一般'!Print_Area</vt:lpstr>
      <vt:lpstr>市税!Print_Area</vt:lpstr>
      <vt:lpstr>'特別会計 '!Print_Area</vt:lpstr>
      <vt:lpstr>予算の概要!Print_Area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津島市役所</dc:creator>
  <cp:lastModifiedBy>細野　貴文</cp:lastModifiedBy>
  <cp:lastPrinted>2023-05-22T01:04:08Z</cp:lastPrinted>
  <dcterms:created xsi:type="dcterms:W3CDTF">2000-04-26T00:30:16Z</dcterms:created>
  <dcterms:modified xsi:type="dcterms:W3CDTF">2023-05-22T03:05:43Z</dcterms:modified>
</cp:coreProperties>
</file>