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85" yWindow="15" windowWidth="12030" windowHeight="10035" activeTab="0"/>
  </bookViews>
  <sheets>
    <sheet name="P2-5" sheetId="1" r:id="rId1"/>
    <sheet name="P6" sheetId="2" r:id="rId2"/>
    <sheet name="P7" sheetId="3" r:id="rId3"/>
    <sheet name="P8" sheetId="4" r:id="rId4"/>
  </sheets>
  <definedNames>
    <definedName name="_xlnm._FilterDatabase" localSheetId="2" hidden="1">'P7'!$A$5:$Q$77</definedName>
    <definedName name="_xlnm.Print_Area" localSheetId="0">'P2-5'!$A$1:$I$140</definedName>
  </definedNames>
  <calcPr fullCalcOnLoad="1"/>
</workbook>
</file>

<file path=xl/comments1.xml><?xml version="1.0" encoding="utf-8"?>
<comments xmlns="http://schemas.openxmlformats.org/spreadsheetml/2006/main">
  <authors>
    <author>桑原 和之</author>
  </authors>
  <commentList>
    <comment ref="B108" authorId="0">
      <text>
        <r>
          <rPr>
            <b/>
            <sz val="9"/>
            <rFont val="ＭＳ Ｐゴシック"/>
            <family val="3"/>
          </rPr>
          <t>繰り越しがある場合は下記の現年分+繰越分とする。</t>
        </r>
      </text>
    </comment>
    <comment ref="D108" authorId="0">
      <text>
        <r>
          <rPr>
            <b/>
            <sz val="9"/>
            <rFont val="ＭＳ Ｐゴシック"/>
            <family val="3"/>
          </rPr>
          <t>繰り越しがある場合は下記の現年分+繰越分とする。</t>
        </r>
      </text>
    </comment>
    <comment ref="G108" authorId="0">
      <text>
        <r>
          <rPr>
            <b/>
            <sz val="9"/>
            <rFont val="ＭＳ Ｐゴシック"/>
            <family val="3"/>
          </rPr>
          <t>繰り越しがある場合は下記の現年分+繰越分とする。</t>
        </r>
      </text>
    </comment>
    <comment ref="E108" authorId="0">
      <text>
        <r>
          <rPr>
            <b/>
            <sz val="9"/>
            <rFont val="ＭＳ Ｐゴシック"/>
            <family val="3"/>
          </rPr>
          <t>繰り越しがある場合は下記の現年分+繰越分とする。</t>
        </r>
      </text>
    </comment>
    <comment ref="B126" authorId="0">
      <text>
        <r>
          <rPr>
            <b/>
            <sz val="9"/>
            <rFont val="ＭＳ Ｐゴシック"/>
            <family val="3"/>
          </rPr>
          <t>繰り越しがある場合は下記の現年分+繰越分とする。</t>
        </r>
      </text>
    </comment>
    <comment ref="D126" authorId="0">
      <text>
        <r>
          <rPr>
            <b/>
            <sz val="9"/>
            <rFont val="ＭＳ Ｐゴシック"/>
            <family val="3"/>
          </rPr>
          <t>繰り越しがある場合は下記の現年分+繰越分とする。</t>
        </r>
      </text>
    </comment>
    <comment ref="E126" authorId="0">
      <text>
        <r>
          <rPr>
            <b/>
            <sz val="9"/>
            <rFont val="ＭＳ Ｐゴシック"/>
            <family val="3"/>
          </rPr>
          <t>繰り越しがある場合は下記の現年分+繰越分とする。</t>
        </r>
      </text>
    </comment>
    <comment ref="G126" authorId="0">
      <text>
        <r>
          <rPr>
            <b/>
            <sz val="9"/>
            <rFont val="ＭＳ Ｐゴシック"/>
            <family val="3"/>
          </rPr>
          <t>繰り越しがある場合は下記の現年分+繰越分とする。</t>
        </r>
      </text>
    </comment>
    <comment ref="A99" authorId="0">
      <text>
        <r>
          <rPr>
            <b/>
            <sz val="9"/>
            <rFont val="MS P ゴシック"/>
            <family val="3"/>
          </rPr>
          <t>R5年度決算から「師」を消す。（ただし、当初予算が修正されていたら）
該当箇所全て。</t>
        </r>
      </text>
    </comment>
  </commentList>
</comments>
</file>

<file path=xl/comments4.xml><?xml version="1.0" encoding="utf-8"?>
<comments xmlns="http://schemas.openxmlformats.org/spreadsheetml/2006/main">
  <authors>
    <author>桑原 和之</author>
  </authors>
  <commentList>
    <comment ref="A3" authorId="0">
      <text>
        <r>
          <rPr>
            <b/>
            <sz val="9"/>
            <rFont val="ＭＳ Ｐゴシック"/>
            <family val="3"/>
          </rPr>
          <t>予算書より
千円単位を万単位に四捨五入。合計は合うように確認。</t>
        </r>
      </text>
    </comment>
    <comment ref="A27" authorId="0">
      <text>
        <r>
          <rPr>
            <b/>
            <sz val="9"/>
            <rFont val="ＭＳ Ｐゴシック"/>
            <family val="3"/>
          </rPr>
          <t>予算書より</t>
        </r>
      </text>
    </comment>
    <comment ref="B20" authorId="0">
      <text>
        <r>
          <rPr>
            <b/>
            <sz val="9"/>
            <color indexed="10"/>
            <rFont val="MS P ゴシック"/>
            <family val="3"/>
          </rPr>
          <t>このページはR4決算（下半期）を告示する時に変更が必要。</t>
        </r>
        <r>
          <rPr>
            <b/>
            <sz val="9"/>
            <rFont val="MS P ゴシック"/>
            <family val="3"/>
          </rPr>
          <t>（ただし、R5年度当初予算が修正されていたら）
R5年度予算から「師」を消す。</t>
        </r>
      </text>
    </comment>
    <comment ref="G18" authorId="0">
      <text>
        <r>
          <rPr>
            <b/>
            <sz val="9"/>
            <color indexed="10"/>
            <rFont val="MS P ゴシック"/>
            <family val="3"/>
          </rPr>
          <t>このページはR4決算（下半期）を告示する時に変更が必要。</t>
        </r>
        <r>
          <rPr>
            <b/>
            <sz val="9"/>
            <rFont val="MS P ゴシック"/>
            <family val="3"/>
          </rPr>
          <t>（ただし、R5年度当初予算が修正されていたら）
R5年度予算から「師」を消す。</t>
        </r>
      </text>
    </comment>
  </commentList>
</comments>
</file>

<file path=xl/sharedStrings.xml><?xml version="1.0" encoding="utf-8"?>
<sst xmlns="http://schemas.openxmlformats.org/spreadsheetml/2006/main" count="424" uniqueCount="278">
  <si>
    <t>合　計</t>
  </si>
  <si>
    <t>単位:人</t>
  </si>
  <si>
    <t>収　入</t>
  </si>
  <si>
    <t>（ア）収益的収入及び支出</t>
  </si>
  <si>
    <t>上半期</t>
  </si>
  <si>
    <t>下半期</t>
  </si>
  <si>
    <t>診療科</t>
  </si>
  <si>
    <t>単位:円</t>
  </si>
  <si>
    <t>入  　院</t>
  </si>
  <si>
    <t>資本的収入</t>
  </si>
  <si>
    <t>予  算  額</t>
  </si>
  <si>
    <t>収 入 済 額</t>
  </si>
  <si>
    <t>予算額に対する</t>
  </si>
  <si>
    <t>収入割合</t>
  </si>
  <si>
    <t>外　　来</t>
  </si>
  <si>
    <t>資本的支出</t>
  </si>
  <si>
    <t>科　　目</t>
  </si>
  <si>
    <t>合　計 (A)</t>
  </si>
  <si>
    <t>合　計 (B)</t>
  </si>
  <si>
    <t xml:space="preserve">収入過不足額 </t>
  </si>
  <si>
    <t>(B)/(A)</t>
  </si>
  <si>
    <t xml:space="preserve">  (1) 入院収益</t>
  </si>
  <si>
    <t>現　在</t>
  </si>
  <si>
    <t>補正(流用充用）額</t>
  </si>
  <si>
    <t>(B)-(A)</t>
  </si>
  <si>
    <t>%</t>
  </si>
  <si>
    <t xml:space="preserve">  (2) 外来収益</t>
  </si>
  <si>
    <t xml:space="preserve"> 1. 医 業 収 益</t>
  </si>
  <si>
    <t xml:space="preserve">  (3) そ の 他</t>
  </si>
  <si>
    <t xml:space="preserve">      医業収益</t>
  </si>
  <si>
    <t>整形外科</t>
  </si>
  <si>
    <t xml:space="preserve"> 2. 医業外収益</t>
  </si>
  <si>
    <t xml:space="preserve">  (1) 受取利息 </t>
  </si>
  <si>
    <t xml:space="preserve">      配 当 金</t>
  </si>
  <si>
    <t xml:space="preserve">  (2) 他 会 計</t>
  </si>
  <si>
    <t xml:space="preserve">      補 助 金</t>
  </si>
  <si>
    <t xml:space="preserve">  (3) 補 助 金</t>
  </si>
  <si>
    <t xml:space="preserve">  (4) 負 担 金</t>
  </si>
  <si>
    <t xml:space="preserve">      交 付 金</t>
  </si>
  <si>
    <t>泌尿器科</t>
  </si>
  <si>
    <t xml:space="preserve">      給食収益    </t>
  </si>
  <si>
    <t xml:space="preserve">      還 付 金</t>
  </si>
  <si>
    <t>産婦人科</t>
  </si>
  <si>
    <t xml:space="preserve">      医業外収益</t>
  </si>
  <si>
    <t xml:space="preserve"> 3. 特 別 利 益</t>
  </si>
  <si>
    <t xml:space="preserve">  (1) 固定資産</t>
  </si>
  <si>
    <t>支　出</t>
  </si>
  <si>
    <t xml:space="preserve">      売 却 益</t>
  </si>
  <si>
    <t xml:space="preserve">  (2) 過  年  度</t>
  </si>
  <si>
    <t xml:space="preserve">      損益修正益</t>
  </si>
  <si>
    <t>病院事業収益</t>
  </si>
  <si>
    <t xml:space="preserve">  (4) 減価償却費</t>
  </si>
  <si>
    <t xml:space="preserve">  (5) 資産減耗費</t>
  </si>
  <si>
    <t xml:space="preserve">  (6) 研究研修費</t>
  </si>
  <si>
    <t>支出割合</t>
  </si>
  <si>
    <t>支 出 残 高</t>
  </si>
  <si>
    <t>(A)-(B)</t>
  </si>
  <si>
    <t xml:space="preserve"> 1. 医 業 費 用</t>
  </si>
  <si>
    <t xml:space="preserve">  (1) 給 与 費</t>
  </si>
  <si>
    <t xml:space="preserve">  (2) 材 料 費</t>
  </si>
  <si>
    <t xml:space="preserve">  (3) 経　　費</t>
  </si>
  <si>
    <t xml:space="preserve"> 2. 医業外費用</t>
  </si>
  <si>
    <t xml:space="preserve">  (1) 支払利息及び</t>
  </si>
  <si>
    <t xml:space="preserve">      企業債取扱諸費</t>
  </si>
  <si>
    <t xml:space="preserve">  (2) 消 費 税</t>
  </si>
  <si>
    <t xml:space="preserve">  (4) 患  者  外</t>
  </si>
  <si>
    <t xml:space="preserve">      給食材料費</t>
  </si>
  <si>
    <t xml:space="preserve">  (5) 雑 損 失</t>
  </si>
  <si>
    <t xml:space="preserve">  (6) 雑 支 出</t>
  </si>
  <si>
    <t xml:space="preserve"> 3. 特 別 損 失</t>
  </si>
  <si>
    <t xml:space="preserve">      売 却 損</t>
  </si>
  <si>
    <t xml:space="preserve">      損益修正損</t>
  </si>
  <si>
    <t xml:space="preserve">  (3) そ　の　他</t>
  </si>
  <si>
    <t xml:space="preserve">      特 別 損 失</t>
  </si>
  <si>
    <t xml:space="preserve"> 4. 予 備 費</t>
  </si>
  <si>
    <t xml:space="preserve">  (1) 予 備 費 </t>
  </si>
  <si>
    <t>病院事業費用</t>
  </si>
  <si>
    <t>（イ）資本的収入及び支出</t>
  </si>
  <si>
    <t>収  入</t>
  </si>
  <si>
    <t xml:space="preserve"> 1. 出 資 金</t>
  </si>
  <si>
    <t xml:space="preserve">  (1) 出 資 金</t>
  </si>
  <si>
    <t xml:space="preserve"> 2. 負 担 金</t>
  </si>
  <si>
    <t xml:space="preserve">  (1) 負 担 金</t>
  </si>
  <si>
    <t xml:space="preserve"> 3. 固 定 資 産</t>
  </si>
  <si>
    <t xml:space="preserve">    売 却 代 金</t>
  </si>
  <si>
    <t xml:space="preserve">  (1) 固 定 資 産</t>
  </si>
  <si>
    <t xml:space="preserve">      売 却 代 金</t>
  </si>
  <si>
    <t xml:space="preserve"> 4. 寄 附 金</t>
  </si>
  <si>
    <t xml:space="preserve">  (1) 寄 附 金</t>
  </si>
  <si>
    <t xml:space="preserve"> 6. 他  会  計</t>
  </si>
  <si>
    <t xml:space="preserve">    借　入　金  </t>
  </si>
  <si>
    <t xml:space="preserve">  (2) 資産購入費</t>
  </si>
  <si>
    <t xml:space="preserve">  (1) 他  会  計</t>
  </si>
  <si>
    <t xml:space="preserve">      長期借入金   </t>
  </si>
  <si>
    <t xml:space="preserve"> 7. 企 業 債</t>
  </si>
  <si>
    <t xml:space="preserve">   (1) 企 業 債</t>
  </si>
  <si>
    <t xml:space="preserve"> 8. 補助金</t>
  </si>
  <si>
    <t xml:space="preserve">   (1) 補 助 金</t>
  </si>
  <si>
    <t xml:space="preserve"> 1. 建 設 改 良 費</t>
  </si>
  <si>
    <t xml:space="preserve">  (1) 建  設  費</t>
  </si>
  <si>
    <t xml:space="preserve"> 2. 償 還 金</t>
  </si>
  <si>
    <t xml:space="preserve">  (1) 企 業 債 </t>
  </si>
  <si>
    <t xml:space="preserve">      償 還 金 </t>
  </si>
  <si>
    <t xml:space="preserve">    貸    付  　金</t>
  </si>
  <si>
    <t xml:space="preserve">      貸　　付　　金 </t>
  </si>
  <si>
    <t>形成外科</t>
  </si>
  <si>
    <t>（ア）入院患者及び外来患者</t>
  </si>
  <si>
    <t>区分</t>
  </si>
  <si>
    <t>患者延数</t>
  </si>
  <si>
    <t>合　　計</t>
  </si>
  <si>
    <t>一日平均</t>
  </si>
  <si>
    <t>診療日数</t>
  </si>
  <si>
    <t>入　　院</t>
  </si>
  <si>
    <t>外　　来</t>
  </si>
  <si>
    <t>（イ）病床利用状況</t>
  </si>
  <si>
    <t>一　　　　般</t>
  </si>
  <si>
    <t>利用率</t>
  </si>
  <si>
    <t>日　数</t>
  </si>
  <si>
    <t>（ア）予算の概要</t>
  </si>
  <si>
    <t>収益的収入及び支出</t>
  </si>
  <si>
    <t>第１款　病院事業収益</t>
  </si>
  <si>
    <t>第１款　病院事業費用</t>
  </si>
  <si>
    <t>支     出</t>
  </si>
  <si>
    <t>収      入</t>
  </si>
  <si>
    <t>資本的収入及び支出</t>
  </si>
  <si>
    <t>第１款　資本的収入</t>
  </si>
  <si>
    <t>第１款　資本的支出</t>
  </si>
  <si>
    <t>　第３項　固定資産売却代金</t>
  </si>
  <si>
    <t>　第１項　出  資  金</t>
  </si>
  <si>
    <t>　第２項　負  担  金</t>
  </si>
  <si>
    <t>（２）年間患者数</t>
  </si>
  <si>
    <t>（３）一日平均患者数</t>
  </si>
  <si>
    <t>（ウ）各科別患者利用状況</t>
  </si>
  <si>
    <t>歯科口腔外科</t>
  </si>
  <si>
    <t>脳神経外科</t>
  </si>
  <si>
    <t>小児科</t>
  </si>
  <si>
    <t>外科</t>
  </si>
  <si>
    <t>皮膚科</t>
  </si>
  <si>
    <t>眼科</t>
  </si>
  <si>
    <t>合計</t>
  </si>
  <si>
    <t>腎臓内科</t>
  </si>
  <si>
    <t xml:space="preserve">  (3) 他会計借入金</t>
  </si>
  <si>
    <t>人</t>
  </si>
  <si>
    <t>人</t>
  </si>
  <si>
    <t>床</t>
  </si>
  <si>
    <t>％</t>
  </si>
  <si>
    <t>日</t>
  </si>
  <si>
    <t>１０ 月</t>
  </si>
  <si>
    <t>１１ 月</t>
  </si>
  <si>
    <t>１２ 月</t>
  </si>
  <si>
    <t>１ 月</t>
  </si>
  <si>
    <t>２ 月</t>
  </si>
  <si>
    <t>３ 月</t>
  </si>
  <si>
    <t>　第１項　医 業 収益</t>
  </si>
  <si>
    <t>　第１項　医 業 費用</t>
  </si>
  <si>
    <t>　第２項　医業外収益</t>
  </si>
  <si>
    <t>　第２項　医業外費用</t>
  </si>
  <si>
    <t>　第３項　特 別 利益</t>
  </si>
  <si>
    <t>　第３項　特 別 損失</t>
  </si>
  <si>
    <t>　第４項　予  備  費</t>
  </si>
  <si>
    <t>300万円</t>
  </si>
  <si>
    <t>　第１項　建設改良費</t>
  </si>
  <si>
    <t>　第２項　償還金</t>
  </si>
  <si>
    <t>　第４項　寄  附  金</t>
  </si>
  <si>
    <t>　　　　　貸付金</t>
  </si>
  <si>
    <t>　　　　　貸付金返還金</t>
  </si>
  <si>
    <t>　第６項　他会計借入金</t>
  </si>
  <si>
    <t>　第７項　企  業  債</t>
  </si>
  <si>
    <t>　第８項　補  助  金</t>
  </si>
  <si>
    <t>一般病床</t>
  </si>
  <si>
    <t>入院患者</t>
  </si>
  <si>
    <t>外来患者</t>
  </si>
  <si>
    <t>執 行 済 額</t>
  </si>
  <si>
    <t xml:space="preserve">  (5) 長期前受</t>
  </si>
  <si>
    <t xml:space="preserve">      金 戻 入</t>
  </si>
  <si>
    <t xml:space="preserve">  (6) 患 者 外</t>
  </si>
  <si>
    <t xml:space="preserve">  (7) 消 費 税</t>
  </si>
  <si>
    <t>（イ）　事業方針</t>
  </si>
  <si>
    <t>経 常 収 益</t>
  </si>
  <si>
    <t>経 常 費 用</t>
  </si>
  <si>
    <t>　　平成26年度は、公営企業会計制度の見直しによる影響が多大なため、経常収益・経常費用を表示しております。</t>
  </si>
  <si>
    <t>　　　消費税勘定償却</t>
  </si>
  <si>
    <t xml:space="preserve">  (3) 長 期 前 払</t>
  </si>
  <si>
    <t>放 射 線 科</t>
  </si>
  <si>
    <t>３　業務量</t>
  </si>
  <si>
    <t>収入過不足額</t>
  </si>
  <si>
    <t xml:space="preserve">  (8) そ の 他   </t>
  </si>
  <si>
    <t xml:space="preserve">  (3) そ の 他 </t>
  </si>
  <si>
    <t xml:space="preserve">      特別利益</t>
  </si>
  <si>
    <t>消化器内科</t>
  </si>
  <si>
    <t>呼吸器内科</t>
  </si>
  <si>
    <t>循環器内科</t>
  </si>
  <si>
    <t>神経内科</t>
  </si>
  <si>
    <t>内分泌内科</t>
  </si>
  <si>
    <t>腎臓内科</t>
  </si>
  <si>
    <t>その他内科</t>
  </si>
  <si>
    <t>小　児　科</t>
  </si>
  <si>
    <t>外　　　科</t>
  </si>
  <si>
    <t>形成外科</t>
  </si>
  <si>
    <t>脳神経外科</t>
  </si>
  <si>
    <t>皮　膚　科</t>
  </si>
  <si>
    <t>眼　　　科</t>
  </si>
  <si>
    <t>放射線科</t>
  </si>
  <si>
    <t>歯科口腔外科</t>
  </si>
  <si>
    <t>リハビリ</t>
  </si>
  <si>
    <t>緩和ケア内科</t>
  </si>
  <si>
    <t>全体</t>
  </si>
  <si>
    <t>神経内科</t>
  </si>
  <si>
    <t>腎臓内科</t>
  </si>
  <si>
    <t>その他内科</t>
  </si>
  <si>
    <t>小　児　科</t>
  </si>
  <si>
    <t>外　　　科</t>
  </si>
  <si>
    <t>整形外科</t>
  </si>
  <si>
    <t>形成外科</t>
  </si>
  <si>
    <t>脳神経外科</t>
  </si>
  <si>
    <t>皮　膚　科</t>
  </si>
  <si>
    <t>泌尿器科</t>
  </si>
  <si>
    <t>産婦人科</t>
  </si>
  <si>
    <t>眼　　　科</t>
  </si>
  <si>
    <t>耳鼻いんこう科</t>
  </si>
  <si>
    <t>放射線科</t>
  </si>
  <si>
    <t>歯科口腔外科</t>
  </si>
  <si>
    <t>リハビリ</t>
  </si>
  <si>
    <t>消化器内科</t>
  </si>
  <si>
    <t>呼吸器内科</t>
  </si>
  <si>
    <t>循環器内科</t>
  </si>
  <si>
    <t>内分泌内科</t>
  </si>
  <si>
    <t>緩和ケア内科</t>
  </si>
  <si>
    <t>耳鼻いんこう科</t>
  </si>
  <si>
    <t>許可病床数</t>
  </si>
  <si>
    <t>ﾘﾊﾋﾞﾘﾃｰｼｮﾝ科</t>
  </si>
  <si>
    <t>区　　分</t>
  </si>
  <si>
    <t>入  　院</t>
  </si>
  <si>
    <t>（１）稼働病床数</t>
  </si>
  <si>
    <t xml:space="preserve">   　　企 業 債</t>
  </si>
  <si>
    <t xml:space="preserve"> 　　 資産購入費</t>
  </si>
  <si>
    <r>
      <t xml:space="preserve"> 　企 業 債</t>
    </r>
    <r>
      <rPr>
        <sz val="6"/>
        <color indexed="8"/>
        <rFont val="ＭＳ 明朝"/>
        <family val="1"/>
      </rPr>
      <t>(地方公営企業法第26条</t>
    </r>
    <r>
      <rPr>
        <sz val="10"/>
        <color indexed="8"/>
        <rFont val="ＭＳ 明朝"/>
        <family val="1"/>
      </rPr>
      <t xml:space="preserve">
 　</t>
    </r>
    <r>
      <rPr>
        <sz val="6"/>
        <color indexed="8"/>
        <rFont val="ＭＳ 明朝"/>
        <family val="1"/>
      </rPr>
      <t>の規定による繰越額に係る財源充当額)</t>
    </r>
  </si>
  <si>
    <r>
      <t xml:space="preserve"> 　　 資産購入費</t>
    </r>
    <r>
      <rPr>
        <sz val="6"/>
        <color indexed="8"/>
        <rFont val="ＭＳ 明朝"/>
        <family val="1"/>
      </rPr>
      <t>(地方公営企業
　　　　　　法第26条の規定による繰越額)</t>
    </r>
  </si>
  <si>
    <t>通常非表示</t>
  </si>
  <si>
    <t>↓繰越額がある場合のための非表示行が２行あり</t>
  </si>
  <si>
    <t>現年分</t>
  </si>
  <si>
    <t>繰越分</t>
  </si>
  <si>
    <t>内科</t>
  </si>
  <si>
    <t>脳神経内科</t>
  </si>
  <si>
    <t>麻酔科</t>
  </si>
  <si>
    <t>病理診断科</t>
  </si>
  <si>
    <t>婦人科</t>
  </si>
  <si>
    <t xml:space="preserve"> 5. 看護師修学資金</t>
  </si>
  <si>
    <t xml:space="preserve">    貸付金返還金</t>
  </si>
  <si>
    <t xml:space="preserve">      貸付金返還金</t>
  </si>
  <si>
    <t xml:space="preserve">  (1) 看護師修学資金</t>
  </si>
  <si>
    <t xml:space="preserve"> 3. 看護師修学資金</t>
  </si>
  <si>
    <t>２  令和３年度　津島市民病院事業会計予算執行状況</t>
  </si>
  <si>
    <t>3.9.30</t>
  </si>
  <si>
    <t>3.10.1～4.3.31</t>
  </si>
  <si>
    <t>3.10.1～</t>
  </si>
  <si>
    <t>4.3.31</t>
  </si>
  <si>
    <t>　3.4.1～</t>
  </si>
  <si>
    <t xml:space="preserve">3.9.30 </t>
  </si>
  <si>
    <t>　3.10.1～</t>
  </si>
  <si>
    <t xml:space="preserve">4.3.31 </t>
  </si>
  <si>
    <t>４　令和4年度　予算の概要及び事業方針</t>
  </si>
  <si>
    <t>96億3,990万円</t>
  </si>
  <si>
    <t>96億3,856万円</t>
  </si>
  <si>
    <t>87億8,038万円</t>
  </si>
  <si>
    <t>93億3,634万円</t>
  </si>
  <si>
    <t>8億5,952万円</t>
  </si>
  <si>
    <t>2億9,922万円</t>
  </si>
  <si>
    <t>11億1,472万円</t>
  </si>
  <si>
    <t>15億7,128万円</t>
  </si>
  <si>
    <t>1億8,526万円</t>
  </si>
  <si>
    <t>5億3,721万円</t>
  </si>
  <si>
    <t>5億2,946万円</t>
  </si>
  <si>
    <t>10億287万円</t>
  </si>
  <si>
    <t>　第３項　看護師修学資金</t>
  </si>
  <si>
    <t>3,120万円</t>
  </si>
  <si>
    <t>4億円</t>
  </si>
  <si>
    <t>　第５項　看護師修学資金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</si>
</sst>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0_);[Red]\(0\)"/>
    <numFmt numFmtId="179" formatCode="&quot;¥&quot;#,##0_);[Red]\(&quot;¥&quot;#,##0\)"/>
    <numFmt numFmtId="180" formatCode="#,##0_);[Red]\(#,##0\)"/>
    <numFmt numFmtId="181" formatCode="#,##0.0_);[Red]\(#,##0.0\)"/>
    <numFmt numFmtId="182" formatCode="#,##0.0;&quot;△ &quot;#,##0.0"/>
    <numFmt numFmtId="183" formatCode="#,##0.0;[Red]\-#,##0.0"/>
    <numFmt numFmtId="184" formatCode="#,##0_ "/>
    <numFmt numFmtId="185" formatCode="0.0_ "/>
    <numFmt numFmtId="186" formatCode="#,##0.0_ "/>
    <numFmt numFmtId="187" formatCode="0.0_);[Red]\(0.0\)"/>
    <numFmt numFmtId="188" formatCode="#,##0;&quot;△ &quot;#,##0"/>
    <numFmt numFmtId="189" formatCode="0.0;&quot;△ &quot;0.0"/>
    <numFmt numFmtId="190" formatCode="0.00;&quot;△ &quot;0.00"/>
    <numFmt numFmtId="191" formatCode="[$]ggge&quot;年&quot;m&quot;月&quot;d&quot;日&quot;;@"/>
    <numFmt numFmtId="192" formatCode="[$-411]gge&quot;年&quot;m&quot;月&quot;d&quot;日&quot;;@"/>
    <numFmt numFmtId="193" formatCode="[$]gge&quot;年&quot;m&quot;月&quot;d&quot;日&quot;;@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8"/>
      <color indexed="8"/>
      <name val="ＭＳ 明朝"/>
      <family val="1"/>
    </font>
    <font>
      <b/>
      <sz val="9"/>
      <name val="ＭＳ Ｐゴシック"/>
      <family val="3"/>
    </font>
    <font>
      <sz val="6"/>
      <name val="ＭＳ Ｐゴシック"/>
      <family val="3"/>
    </font>
    <font>
      <sz val="6"/>
      <color indexed="8"/>
      <name val="ＭＳ 明朝"/>
      <family val="1"/>
    </font>
    <font>
      <sz val="10"/>
      <color indexed="10"/>
      <name val="ＭＳ 明朝"/>
      <family val="1"/>
    </font>
    <font>
      <b/>
      <sz val="9"/>
      <name val="MS P ゴシック"/>
      <family val="3"/>
    </font>
    <font>
      <b/>
      <sz val="9"/>
      <color indexed="10"/>
      <name val="MS P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30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0070C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4" fillId="0" borderId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23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49" fontId="0" fillId="0" borderId="17" xfId="0" applyNumberForma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right"/>
    </xf>
    <xf numFmtId="0" fontId="0" fillId="0" borderId="21" xfId="0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distributed"/>
    </xf>
    <xf numFmtId="3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shrinkToFit="1"/>
    </xf>
    <xf numFmtId="0" fontId="8" fillId="0" borderId="0" xfId="0" applyFont="1" applyFill="1" applyBorder="1" applyAlignment="1">
      <alignment horizontal="distributed"/>
    </xf>
    <xf numFmtId="0" fontId="0" fillId="0" borderId="12" xfId="0" applyFont="1" applyFill="1" applyBorder="1" applyAlignment="1">
      <alignment horizontal="right" shrinkToFit="1"/>
    </xf>
    <xf numFmtId="188" fontId="4" fillId="0" borderId="12" xfId="0" applyNumberFormat="1" applyFont="1" applyFill="1" applyBorder="1" applyAlignment="1">
      <alignment/>
    </xf>
    <xf numFmtId="188" fontId="4" fillId="0" borderId="10" xfId="0" applyNumberFormat="1" applyFont="1" applyFill="1" applyBorder="1" applyAlignment="1">
      <alignment/>
    </xf>
    <xf numFmtId="188" fontId="4" fillId="0" borderId="10" xfId="48" applyNumberFormat="1" applyFont="1" applyFill="1" applyBorder="1" applyAlignment="1">
      <alignment/>
    </xf>
    <xf numFmtId="188" fontId="4" fillId="0" borderId="12" xfId="48" applyNumberFormat="1" applyFont="1" applyFill="1" applyBorder="1" applyAlignment="1">
      <alignment/>
    </xf>
    <xf numFmtId="188" fontId="4" fillId="0" borderId="13" xfId="0" applyNumberFormat="1" applyFont="1" applyFill="1" applyBorder="1" applyAlignment="1">
      <alignment/>
    </xf>
    <xf numFmtId="189" fontId="4" fillId="0" borderId="18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9" fontId="4" fillId="0" borderId="20" xfId="0" applyNumberFormat="1" applyFont="1" applyFill="1" applyBorder="1" applyAlignment="1">
      <alignment/>
    </xf>
    <xf numFmtId="189" fontId="4" fillId="0" borderId="19" xfId="0" applyNumberFormat="1" applyFont="1" applyFill="1" applyBorder="1" applyAlignment="1">
      <alignment/>
    </xf>
    <xf numFmtId="188" fontId="4" fillId="0" borderId="0" xfId="0" applyNumberFormat="1" applyFont="1" applyFill="1" applyBorder="1" applyAlignment="1">
      <alignment/>
    </xf>
    <xf numFmtId="189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center"/>
    </xf>
    <xf numFmtId="188" fontId="4" fillId="0" borderId="12" xfId="0" applyNumberFormat="1" applyFont="1" applyFill="1" applyBorder="1" applyAlignment="1">
      <alignment vertical="center"/>
    </xf>
    <xf numFmtId="189" fontId="4" fillId="0" borderId="2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22" xfId="0" applyFont="1" applyFill="1" applyBorder="1" applyAlignment="1">
      <alignment/>
    </xf>
    <xf numFmtId="188" fontId="4" fillId="0" borderId="22" xfId="0" applyNumberFormat="1" applyFont="1" applyFill="1" applyBorder="1" applyAlignment="1">
      <alignment/>
    </xf>
    <xf numFmtId="189" fontId="4" fillId="0" borderId="23" xfId="0" applyNumberFormat="1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2" fillId="0" borderId="12" xfId="0" applyFont="1" applyFill="1" applyBorder="1" applyAlignment="1">
      <alignment horizontal="right"/>
    </xf>
    <xf numFmtId="188" fontId="12" fillId="0" borderId="12" xfId="0" applyNumberFormat="1" applyFont="1" applyFill="1" applyBorder="1" applyAlignment="1">
      <alignment/>
    </xf>
    <xf numFmtId="188" fontId="12" fillId="0" borderId="10" xfId="0" applyNumberFormat="1" applyFont="1" applyFill="1" applyBorder="1" applyAlignment="1">
      <alignment/>
    </xf>
    <xf numFmtId="188" fontId="4" fillId="0" borderId="18" xfId="0" applyNumberFormat="1" applyFont="1" applyFill="1" applyBorder="1" applyAlignment="1">
      <alignment/>
    </xf>
    <xf numFmtId="188" fontId="4" fillId="0" borderId="20" xfId="0" applyNumberFormat="1" applyFont="1" applyFill="1" applyBorder="1" applyAlignment="1">
      <alignment/>
    </xf>
    <xf numFmtId="188" fontId="12" fillId="0" borderId="13" xfId="0" applyNumberFormat="1" applyFont="1" applyFill="1" applyBorder="1" applyAlignment="1">
      <alignment/>
    </xf>
    <xf numFmtId="188" fontId="12" fillId="0" borderId="12" xfId="48" applyNumberFormat="1" applyFont="1" applyFill="1" applyBorder="1" applyAlignment="1">
      <alignment/>
    </xf>
    <xf numFmtId="184" fontId="12" fillId="0" borderId="18" xfId="0" applyNumberFormat="1" applyFont="1" applyFill="1" applyBorder="1" applyAlignment="1">
      <alignment horizontal="right"/>
    </xf>
    <xf numFmtId="184" fontId="12" fillId="0" borderId="21" xfId="0" applyNumberFormat="1" applyFont="1" applyFill="1" applyBorder="1" applyAlignment="1">
      <alignment horizontal="right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189" fontId="4" fillId="0" borderId="20" xfId="0" applyNumberFormat="1" applyFont="1" applyFill="1" applyBorder="1" applyAlignment="1">
      <alignment horizontal="right"/>
    </xf>
    <xf numFmtId="182" fontId="4" fillId="0" borderId="20" xfId="0" applyNumberFormat="1" applyFont="1" applyFill="1" applyBorder="1" applyAlignment="1">
      <alignment/>
    </xf>
    <xf numFmtId="182" fontId="4" fillId="0" borderId="19" xfId="0" applyNumberFormat="1" applyFont="1" applyFill="1" applyBorder="1" applyAlignment="1">
      <alignment/>
    </xf>
    <xf numFmtId="182" fontId="4" fillId="0" borderId="20" xfId="0" applyNumberFormat="1" applyFont="1" applyFill="1" applyBorder="1" applyAlignment="1">
      <alignment shrinkToFit="1"/>
    </xf>
    <xf numFmtId="182" fontId="4" fillId="0" borderId="19" xfId="0" applyNumberFormat="1" applyFont="1" applyFill="1" applyBorder="1" applyAlignment="1">
      <alignment shrinkToFit="1"/>
    </xf>
    <xf numFmtId="0" fontId="4" fillId="0" borderId="18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38" fontId="0" fillId="0" borderId="0" xfId="50" applyFont="1" applyBorder="1" applyAlignment="1">
      <alignment vertical="center" shrinkToFit="1"/>
    </xf>
    <xf numFmtId="38" fontId="51" fillId="33" borderId="0" xfId="50" applyFont="1" applyFill="1" applyBorder="1" applyAlignment="1">
      <alignment vertical="center" shrinkToFit="1"/>
    </xf>
    <xf numFmtId="38" fontId="34" fillId="0" borderId="0" xfId="48" applyFont="1" applyBorder="1" applyAlignment="1">
      <alignment vertical="center" shrinkToFit="1"/>
    </xf>
    <xf numFmtId="38" fontId="34" fillId="33" borderId="0" xfId="48" applyFont="1" applyFill="1" applyBorder="1" applyAlignment="1">
      <alignment vertical="center" shrinkToFit="1"/>
    </xf>
    <xf numFmtId="38" fontId="51" fillId="33" borderId="0" xfId="48" applyFont="1" applyFill="1" applyBorder="1" applyAlignment="1">
      <alignment vertical="center" shrinkToFit="1"/>
    </xf>
    <xf numFmtId="38" fontId="0" fillId="0" borderId="0" xfId="48" applyFont="1" applyBorder="1" applyAlignment="1">
      <alignment vertical="center" shrinkToFit="1"/>
    </xf>
    <xf numFmtId="38" fontId="51" fillId="0" borderId="0" xfId="48" applyFont="1" applyBorder="1" applyAlignment="1">
      <alignment vertical="center" shrinkToFit="1"/>
    </xf>
    <xf numFmtId="38" fontId="51" fillId="0" borderId="0" xfId="50" applyFont="1" applyBorder="1" applyAlignment="1">
      <alignment vertical="center" shrinkToFit="1"/>
    </xf>
    <xf numFmtId="188" fontId="12" fillId="0" borderId="10" xfId="48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38" fontId="12" fillId="0" borderId="0" xfId="48" applyFont="1" applyFill="1" applyAlignment="1">
      <alignment/>
    </xf>
    <xf numFmtId="188" fontId="12" fillId="0" borderId="24" xfId="0" applyNumberFormat="1" applyFont="1" applyFill="1" applyBorder="1" applyAlignment="1">
      <alignment/>
    </xf>
    <xf numFmtId="188" fontId="4" fillId="0" borderId="24" xfId="0" applyNumberFormat="1" applyFont="1" applyFill="1" applyBorder="1" applyAlignment="1">
      <alignment/>
    </xf>
    <xf numFmtId="188" fontId="12" fillId="0" borderId="24" xfId="48" applyNumberFormat="1" applyFont="1" applyFill="1" applyBorder="1" applyAlignment="1">
      <alignment/>
    </xf>
    <xf numFmtId="188" fontId="4" fillId="0" borderId="24" xfId="48" applyNumberFormat="1" applyFont="1" applyFill="1" applyBorder="1" applyAlignment="1">
      <alignment/>
    </xf>
    <xf numFmtId="182" fontId="4" fillId="0" borderId="21" xfId="0" applyNumberFormat="1" applyFont="1" applyFill="1" applyBorder="1" applyAlignment="1">
      <alignment/>
    </xf>
    <xf numFmtId="189" fontId="4" fillId="0" borderId="21" xfId="0" applyNumberFormat="1" applyFont="1" applyFill="1" applyBorder="1" applyAlignment="1">
      <alignment/>
    </xf>
    <xf numFmtId="188" fontId="12" fillId="0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16" xfId="0" applyFont="1" applyBorder="1" applyAlignment="1">
      <alignment/>
    </xf>
    <xf numFmtId="0" fontId="4" fillId="0" borderId="16" xfId="0" applyFont="1" applyBorder="1" applyAlignment="1">
      <alignment horizontal="right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12" fillId="0" borderId="13" xfId="0" applyNumberFormat="1" applyFont="1" applyBorder="1" applyAlignment="1">
      <alignment/>
    </xf>
    <xf numFmtId="3" fontId="0" fillId="0" borderId="13" xfId="0" applyNumberFormat="1" applyBorder="1" applyAlignment="1">
      <alignment/>
    </xf>
    <xf numFmtId="3" fontId="12" fillId="0" borderId="18" xfId="0" applyNumberFormat="1" applyFont="1" applyBorder="1" applyAlignment="1">
      <alignment/>
    </xf>
    <xf numFmtId="38" fontId="34" fillId="0" borderId="0" xfId="50" applyFont="1" applyBorder="1" applyAlignment="1">
      <alignment vertical="center" shrinkToFit="1"/>
    </xf>
    <xf numFmtId="38" fontId="34" fillId="33" borderId="0" xfId="50" applyFont="1" applyFill="1" applyBorder="1" applyAlignment="1">
      <alignment vertical="center" shrinkToFit="1"/>
    </xf>
    <xf numFmtId="0" fontId="0" fillId="0" borderId="26" xfId="0" applyBorder="1" applyAlignment="1">
      <alignment horizontal="center"/>
    </xf>
    <xf numFmtId="3" fontId="12" fillId="0" borderId="2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12" fillId="0" borderId="27" xfId="0" applyNumberFormat="1" applyFont="1" applyBorder="1" applyAlignment="1">
      <alignment/>
    </xf>
    <xf numFmtId="3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3" fontId="4" fillId="0" borderId="26" xfId="0" applyNumberFormat="1" applyFont="1" applyBorder="1" applyAlignment="1">
      <alignment/>
    </xf>
    <xf numFmtId="0" fontId="4" fillId="0" borderId="28" xfId="0" applyFont="1" applyBorder="1" applyAlignment="1">
      <alignment horizontal="center"/>
    </xf>
    <xf numFmtId="3" fontId="12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/>
    </xf>
    <xf numFmtId="3" fontId="12" fillId="0" borderId="2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0" borderId="29" xfId="0" applyNumberFormat="1" applyFont="1" applyBorder="1" applyAlignment="1">
      <alignment/>
    </xf>
    <xf numFmtId="3" fontId="4" fillId="0" borderId="27" xfId="0" applyNumberFormat="1" applyFont="1" applyBorder="1" applyAlignment="1">
      <alignment/>
    </xf>
    <xf numFmtId="0" fontId="12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/>
    </xf>
    <xf numFmtId="0" fontId="0" fillId="0" borderId="30" xfId="0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1" xfId="0" applyBorder="1" applyAlignment="1">
      <alignment horizontal="right"/>
    </xf>
    <xf numFmtId="181" fontId="0" fillId="0" borderId="24" xfId="0" applyNumberFormat="1" applyFill="1" applyBorder="1" applyAlignment="1">
      <alignment horizontal="right"/>
    </xf>
    <xf numFmtId="181" fontId="0" fillId="0" borderId="25" xfId="0" applyNumberFormat="1" applyFill="1" applyBorder="1" applyAlignment="1">
      <alignment horizontal="right"/>
    </xf>
    <xf numFmtId="181" fontId="0" fillId="0" borderId="24" xfId="0" applyNumberFormat="1" applyFont="1" applyFill="1" applyBorder="1" applyAlignment="1">
      <alignment horizontal="right"/>
    </xf>
    <xf numFmtId="181" fontId="0" fillId="0" borderId="25" xfId="0" applyNumberFormat="1" applyFont="1" applyFill="1" applyBorder="1" applyAlignment="1">
      <alignment horizontal="right"/>
    </xf>
    <xf numFmtId="180" fontId="12" fillId="0" borderId="24" xfId="0" applyNumberFormat="1" applyFont="1" applyFill="1" applyBorder="1" applyAlignment="1">
      <alignment horizontal="right"/>
    </xf>
    <xf numFmtId="180" fontId="12" fillId="0" borderId="25" xfId="0" applyNumberFormat="1" applyFont="1" applyFill="1" applyBorder="1" applyAlignment="1">
      <alignment horizontal="right"/>
    </xf>
    <xf numFmtId="184" fontId="0" fillId="0" borderId="24" xfId="0" applyNumberFormat="1" applyFont="1" applyFill="1" applyBorder="1" applyAlignment="1">
      <alignment horizontal="right"/>
    </xf>
    <xf numFmtId="184" fontId="0" fillId="0" borderId="25" xfId="0" applyNumberFormat="1" applyFont="1" applyFill="1" applyBorder="1" applyAlignment="1">
      <alignment horizontal="right"/>
    </xf>
    <xf numFmtId="180" fontId="0" fillId="0" borderId="24" xfId="0" applyNumberFormat="1" applyFill="1" applyBorder="1" applyAlignment="1">
      <alignment horizontal="right"/>
    </xf>
    <xf numFmtId="180" fontId="0" fillId="0" borderId="25" xfId="0" applyNumberFormat="1" applyFill="1" applyBorder="1" applyAlignment="1">
      <alignment horizontal="right"/>
    </xf>
    <xf numFmtId="180" fontId="12" fillId="0" borderId="13" xfId="0" applyNumberFormat="1" applyFont="1" applyFill="1" applyBorder="1" applyAlignment="1">
      <alignment horizontal="right"/>
    </xf>
    <xf numFmtId="180" fontId="12" fillId="0" borderId="15" xfId="0" applyNumberFormat="1" applyFont="1" applyFill="1" applyBorder="1" applyAlignment="1">
      <alignment horizontal="right"/>
    </xf>
    <xf numFmtId="184" fontId="12" fillId="0" borderId="13" xfId="0" applyNumberFormat="1" applyFont="1" applyFill="1" applyBorder="1" applyAlignment="1">
      <alignment horizontal="right"/>
    </xf>
    <xf numFmtId="184" fontId="12" fillId="0" borderId="15" xfId="0" applyNumberFormat="1" applyFont="1" applyFill="1" applyBorder="1" applyAlignment="1">
      <alignment horizontal="right"/>
    </xf>
    <xf numFmtId="184" fontId="0" fillId="0" borderId="13" xfId="0" applyNumberFormat="1" applyFont="1" applyFill="1" applyBorder="1" applyAlignment="1">
      <alignment horizontal="right"/>
    </xf>
    <xf numFmtId="184" fontId="0" fillId="0" borderId="15" xfId="0" applyNumberFormat="1" applyFont="1" applyFill="1" applyBorder="1" applyAlignment="1">
      <alignment horizontal="right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84" fontId="0" fillId="0" borderId="24" xfId="0" applyNumberFormat="1" applyFill="1" applyBorder="1" applyAlignment="1">
      <alignment horizontal="right"/>
    </xf>
    <xf numFmtId="184" fontId="0" fillId="0" borderId="25" xfId="0" applyNumberFormat="1" applyFill="1" applyBorder="1" applyAlignment="1">
      <alignment horizontal="right"/>
    </xf>
    <xf numFmtId="186" fontId="0" fillId="0" borderId="24" xfId="0" applyNumberFormat="1" applyFill="1" applyBorder="1" applyAlignment="1">
      <alignment horizontal="right"/>
    </xf>
    <xf numFmtId="186" fontId="0" fillId="0" borderId="25" xfId="0" applyNumberForma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12" fillId="0" borderId="1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30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left"/>
    </xf>
    <xf numFmtId="0" fontId="12" fillId="0" borderId="15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0" fillId="0" borderId="15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4" fillId="0" borderId="18" xfId="0" applyFont="1" applyBorder="1" applyAlignment="1">
      <alignment horizontal="distributed" vertical="center" indent="1" shrinkToFit="1"/>
    </xf>
    <xf numFmtId="0" fontId="4" fillId="0" borderId="20" xfId="0" applyFont="1" applyBorder="1" applyAlignment="1">
      <alignment horizontal="distributed" vertical="center" indent="1" shrinkToFit="1"/>
    </xf>
    <xf numFmtId="0" fontId="4" fillId="0" borderId="18" xfId="0" applyFont="1" applyBorder="1" applyAlignment="1">
      <alignment horizontal="distributed" vertical="center" indent="1"/>
    </xf>
    <xf numFmtId="0" fontId="4" fillId="0" borderId="20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distributed" vertical="center" indent="1"/>
    </xf>
    <xf numFmtId="0" fontId="0" fillId="0" borderId="18" xfId="0" applyBorder="1" applyAlignment="1">
      <alignment horizontal="distributed" vertical="center" indent="1"/>
    </xf>
    <xf numFmtId="0" fontId="0" fillId="0" borderId="20" xfId="0" applyBorder="1" applyAlignment="1">
      <alignment horizontal="distributed" vertical="center" inden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177" fontId="12" fillId="0" borderId="12" xfId="0" applyNumberFormat="1" applyFont="1" applyBorder="1" applyAlignment="1">
      <alignment horizontal="right"/>
    </xf>
    <xf numFmtId="177" fontId="12" fillId="0" borderId="16" xfId="0" applyNumberFormat="1" applyFon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77" fontId="12" fillId="0" borderId="10" xfId="0" applyNumberFormat="1" applyFont="1" applyBorder="1" applyAlignment="1">
      <alignment horizontal="right"/>
    </xf>
    <xf numFmtId="177" fontId="12" fillId="0" borderId="0" xfId="0" applyNumberFormat="1" applyFont="1" applyAlignment="1">
      <alignment horizontal="right"/>
    </xf>
    <xf numFmtId="38" fontId="12" fillId="0" borderId="13" xfId="48" applyFont="1" applyFill="1" applyBorder="1" applyAlignment="1">
      <alignment horizontal="right"/>
    </xf>
    <xf numFmtId="38" fontId="12" fillId="0" borderId="15" xfId="48" applyFont="1" applyFill="1" applyBorder="1" applyAlignment="1">
      <alignment horizontal="right"/>
    </xf>
    <xf numFmtId="38" fontId="12" fillId="0" borderId="12" xfId="48" applyFont="1" applyFill="1" applyBorder="1" applyAlignment="1">
      <alignment horizontal="right"/>
    </xf>
    <xf numFmtId="38" fontId="12" fillId="0" borderId="16" xfId="48" applyFont="1" applyFill="1" applyBorder="1" applyAlignment="1">
      <alignment horizontal="right"/>
    </xf>
    <xf numFmtId="38" fontId="12" fillId="0" borderId="10" xfId="48" applyFont="1" applyFill="1" applyBorder="1" applyAlignment="1">
      <alignment horizontal="right"/>
    </xf>
    <xf numFmtId="38" fontId="12" fillId="0" borderId="0" xfId="48" applyFont="1" applyFill="1" applyBorder="1" applyAlignment="1">
      <alignment horizontal="right"/>
    </xf>
    <xf numFmtId="0" fontId="12" fillId="0" borderId="30" xfId="0" applyFont="1" applyBorder="1" applyAlignment="1">
      <alignment horizontal="right"/>
    </xf>
    <xf numFmtId="38" fontId="12" fillId="0" borderId="11" xfId="48" applyFont="1" applyFill="1" applyBorder="1" applyAlignment="1">
      <alignment horizontal="right"/>
    </xf>
    <xf numFmtId="38" fontId="12" fillId="0" borderId="24" xfId="48" applyFont="1" applyFill="1" applyBorder="1" applyAlignment="1">
      <alignment horizontal="right"/>
    </xf>
    <xf numFmtId="38" fontId="12" fillId="0" borderId="25" xfId="48" applyFont="1" applyFill="1" applyBorder="1" applyAlignment="1">
      <alignment horizontal="right"/>
    </xf>
    <xf numFmtId="38" fontId="12" fillId="0" borderId="17" xfId="48" applyFont="1" applyFill="1" applyBorder="1" applyAlignment="1">
      <alignment horizontal="righ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0" fontId="12" fillId="0" borderId="24" xfId="0" applyFont="1" applyBorder="1" applyAlignment="1">
      <alignment horizontal="right"/>
    </xf>
    <xf numFmtId="0" fontId="12" fillId="0" borderId="25" xfId="0" applyFont="1" applyBorder="1" applyAlignment="1">
      <alignment horizontal="right"/>
    </xf>
    <xf numFmtId="38" fontId="12" fillId="0" borderId="30" xfId="48" applyFont="1" applyFill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/>
    </xf>
    <xf numFmtId="0" fontId="0" fillId="0" borderId="30" xfId="0" applyBorder="1" applyAlignment="1">
      <alignment horizontal="right"/>
    </xf>
    <xf numFmtId="0" fontId="0" fillId="0" borderId="25" xfId="0" applyBorder="1" applyAlignment="1">
      <alignment horizontal="center"/>
    </xf>
    <xf numFmtId="0" fontId="12" fillId="0" borderId="14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5" xfId="0" applyBorder="1" applyAlignment="1">
      <alignment horizontal="center"/>
    </xf>
    <xf numFmtId="38" fontId="12" fillId="0" borderId="14" xfId="48" applyFont="1" applyFill="1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K140"/>
  <sheetViews>
    <sheetView tabSelected="1" view="pageBreakPreview" zoomScaleNormal="85" zoomScaleSheetLayoutView="100" zoomScalePageLayoutView="0" workbookViewId="0" topLeftCell="A84">
      <pane xSplit="1" topLeftCell="B1" activePane="topRight" state="frozen"/>
      <selection pane="topLeft" activeCell="A1" sqref="A1"/>
      <selection pane="topRight" activeCell="G23" sqref="G23"/>
    </sheetView>
  </sheetViews>
  <sheetFormatPr defaultColWidth="10.625" defaultRowHeight="12.75"/>
  <cols>
    <col min="1" max="1" width="24.75390625" style="8" customWidth="1"/>
    <col min="2" max="2" width="16.75390625" style="8" customWidth="1"/>
    <col min="3" max="3" width="18.00390625" style="8" customWidth="1"/>
    <col min="4" max="7" width="16.75390625" style="8" customWidth="1"/>
    <col min="8" max="8" width="18.00390625" style="8" customWidth="1"/>
    <col min="9" max="9" width="13.75390625" style="8" customWidth="1"/>
    <col min="10" max="10" width="10.75390625" style="8" customWidth="1"/>
    <col min="11" max="16384" width="10.625" style="8" customWidth="1"/>
  </cols>
  <sheetData>
    <row r="1" ht="12.75">
      <c r="A1" s="55" t="s">
        <v>252</v>
      </c>
    </row>
    <row r="2" ht="12.75"/>
    <row r="3" ht="12.75">
      <c r="A3" s="16" t="s">
        <v>3</v>
      </c>
    </row>
    <row r="4" ht="12.75"/>
    <row r="5" spans="1:10" ht="12.75">
      <c r="A5" s="17" t="s">
        <v>2</v>
      </c>
      <c r="B5" s="17"/>
      <c r="C5" s="17"/>
      <c r="D5" s="17"/>
      <c r="E5" s="17"/>
      <c r="F5" s="17"/>
      <c r="G5" s="17"/>
      <c r="H5" s="17"/>
      <c r="I5" s="17" t="s">
        <v>7</v>
      </c>
      <c r="J5" s="16"/>
    </row>
    <row r="6" spans="1:10" ht="12.75">
      <c r="A6" s="41"/>
      <c r="B6" s="67"/>
      <c r="C6" s="68" t="s">
        <v>10</v>
      </c>
      <c r="D6" s="69"/>
      <c r="E6" s="67"/>
      <c r="F6" s="68" t="s">
        <v>11</v>
      </c>
      <c r="G6" s="69"/>
      <c r="H6" s="76" t="s">
        <v>12</v>
      </c>
      <c r="I6" s="75" t="s">
        <v>13</v>
      </c>
      <c r="J6" s="19"/>
    </row>
    <row r="7" spans="1:10" ht="12" customHeight="1">
      <c r="A7" s="22" t="s">
        <v>16</v>
      </c>
      <c r="B7" s="56" t="s">
        <v>253</v>
      </c>
      <c r="C7" s="56" t="s">
        <v>254</v>
      </c>
      <c r="D7" s="13" t="s">
        <v>17</v>
      </c>
      <c r="E7" s="56" t="s">
        <v>253</v>
      </c>
      <c r="F7" s="57" t="s">
        <v>255</v>
      </c>
      <c r="G7" s="13" t="s">
        <v>18</v>
      </c>
      <c r="H7" s="22" t="s">
        <v>19</v>
      </c>
      <c r="I7" s="24" t="s">
        <v>20</v>
      </c>
      <c r="J7" s="19"/>
    </row>
    <row r="8" spans="1:10" ht="12.75">
      <c r="A8" s="18"/>
      <c r="B8" s="14" t="s">
        <v>22</v>
      </c>
      <c r="C8" s="34" t="s">
        <v>23</v>
      </c>
      <c r="D8" s="15"/>
      <c r="E8" s="14" t="s">
        <v>22</v>
      </c>
      <c r="F8" s="58" t="s">
        <v>256</v>
      </c>
      <c r="G8" s="15"/>
      <c r="H8" s="20" t="s">
        <v>24</v>
      </c>
      <c r="I8" s="25" t="s">
        <v>25</v>
      </c>
      <c r="J8" s="19"/>
    </row>
    <row r="9" spans="1:10" ht="12.75">
      <c r="A9" s="18" t="s">
        <v>27</v>
      </c>
      <c r="B9" s="35">
        <f>SUM(B10:B13)</f>
        <v>8663070000</v>
      </c>
      <c r="C9" s="35">
        <f>D9-B9</f>
        <v>-760123000</v>
      </c>
      <c r="D9" s="35">
        <f>SUM(D10:D13)</f>
        <v>7902947000</v>
      </c>
      <c r="E9" s="35">
        <f>SUM(E10:E13)</f>
        <v>3804266315</v>
      </c>
      <c r="F9" s="35">
        <f>G9-E9</f>
        <v>3821647223</v>
      </c>
      <c r="G9" s="35">
        <f>SUM(G10:G13)</f>
        <v>7625913538</v>
      </c>
      <c r="H9" s="35">
        <f>G9-D9</f>
        <v>-277033462</v>
      </c>
      <c r="I9" s="42">
        <f>G9/D9*100</f>
        <v>96.49455498056611</v>
      </c>
      <c r="J9" s="19"/>
    </row>
    <row r="10" spans="1:10" ht="12.75">
      <c r="A10" s="18" t="s">
        <v>21</v>
      </c>
      <c r="B10" s="59">
        <v>5874485000</v>
      </c>
      <c r="C10" s="35">
        <f>D10-B10</f>
        <v>-700988000</v>
      </c>
      <c r="D10" s="59">
        <v>5173497000</v>
      </c>
      <c r="E10" s="59">
        <v>2337832881</v>
      </c>
      <c r="F10" s="35">
        <f aca="true" t="shared" si="0" ref="F10:F16">G10-E10</f>
        <v>2541908884</v>
      </c>
      <c r="G10" s="59">
        <v>4879741765</v>
      </c>
      <c r="H10" s="35">
        <f aca="true" t="shared" si="1" ref="H10:H35">G10-D10</f>
        <v>-293755235</v>
      </c>
      <c r="I10" s="42">
        <f>G10/D10*100</f>
        <v>94.32192122659006</v>
      </c>
      <c r="J10" s="19"/>
    </row>
    <row r="11" spans="1:10" ht="12.75">
      <c r="A11" s="18" t="s">
        <v>26</v>
      </c>
      <c r="B11" s="59">
        <v>2186609000</v>
      </c>
      <c r="C11" s="35">
        <f>D11-B11</f>
        <v>-59135000</v>
      </c>
      <c r="D11" s="59">
        <v>2127474000</v>
      </c>
      <c r="E11" s="59">
        <v>1062938715</v>
      </c>
      <c r="F11" s="35">
        <f t="shared" si="0"/>
        <v>1086248586</v>
      </c>
      <c r="G11" s="59">
        <v>2149187301</v>
      </c>
      <c r="H11" s="35">
        <f t="shared" si="1"/>
        <v>21713301</v>
      </c>
      <c r="I11" s="42">
        <f>G11/D11*100</f>
        <v>101.02061416496745</v>
      </c>
      <c r="J11" s="19"/>
    </row>
    <row r="12" spans="1:10" ht="12.75">
      <c r="A12" s="19" t="s">
        <v>28</v>
      </c>
      <c r="B12" s="36"/>
      <c r="C12" s="36"/>
      <c r="D12" s="36"/>
      <c r="E12" s="36"/>
      <c r="F12" s="36"/>
      <c r="G12" s="36"/>
      <c r="H12" s="36"/>
      <c r="I12" s="43"/>
      <c r="J12" s="19"/>
    </row>
    <row r="13" spans="1:10" ht="12.75">
      <c r="A13" s="18" t="s">
        <v>29</v>
      </c>
      <c r="B13" s="59">
        <v>601976000</v>
      </c>
      <c r="C13" s="35">
        <f>D13-B13</f>
        <v>0</v>
      </c>
      <c r="D13" s="59">
        <v>601976000</v>
      </c>
      <c r="E13" s="59">
        <v>403494719</v>
      </c>
      <c r="F13" s="35">
        <f t="shared" si="0"/>
        <v>193489753</v>
      </c>
      <c r="G13" s="59">
        <v>596984472</v>
      </c>
      <c r="H13" s="35">
        <f t="shared" si="1"/>
        <v>-4991528</v>
      </c>
      <c r="I13" s="42">
        <f>G13/D13*100</f>
        <v>99.17080946748708</v>
      </c>
      <c r="J13" s="19"/>
    </row>
    <row r="14" spans="1:10" ht="12.75">
      <c r="A14" s="18" t="s">
        <v>31</v>
      </c>
      <c r="B14" s="35">
        <f>SUM(B15:B29)</f>
        <v>866614000</v>
      </c>
      <c r="C14" s="35">
        <f>D14-B14</f>
        <v>1205677000</v>
      </c>
      <c r="D14" s="35">
        <f>SUM(D15:D29)</f>
        <v>2072291000</v>
      </c>
      <c r="E14" s="35">
        <f>SUM(E15:E29)</f>
        <v>807985539</v>
      </c>
      <c r="F14" s="35">
        <f t="shared" si="0"/>
        <v>1307908078</v>
      </c>
      <c r="G14" s="35">
        <f>SUM(G15:G29)</f>
        <v>2115893617</v>
      </c>
      <c r="H14" s="35">
        <f t="shared" si="1"/>
        <v>43602617</v>
      </c>
      <c r="I14" s="42">
        <f>G14/D14*100</f>
        <v>102.10407790218652</v>
      </c>
      <c r="J14" s="19"/>
    </row>
    <row r="15" spans="1:10" ht="12" customHeight="1">
      <c r="A15" s="19" t="s">
        <v>32</v>
      </c>
      <c r="B15" s="36"/>
      <c r="C15" s="36"/>
      <c r="D15" s="36"/>
      <c r="E15" s="36"/>
      <c r="F15" s="36"/>
      <c r="G15" s="36"/>
      <c r="H15" s="36"/>
      <c r="I15" s="43"/>
      <c r="J15" s="19"/>
    </row>
    <row r="16" spans="1:10" ht="12.75">
      <c r="A16" s="18" t="s">
        <v>33</v>
      </c>
      <c r="B16" s="59">
        <v>10000</v>
      </c>
      <c r="C16" s="35">
        <f>D16-B16</f>
        <v>0</v>
      </c>
      <c r="D16" s="59">
        <v>10000</v>
      </c>
      <c r="E16" s="59">
        <v>6381</v>
      </c>
      <c r="F16" s="35">
        <f t="shared" si="0"/>
        <v>7207</v>
      </c>
      <c r="G16" s="59">
        <v>13588</v>
      </c>
      <c r="H16" s="35">
        <f t="shared" si="1"/>
        <v>3588</v>
      </c>
      <c r="I16" s="42">
        <f>G16/D16*100</f>
        <v>135.88</v>
      </c>
      <c r="J16" s="19"/>
    </row>
    <row r="17" spans="1:10" ht="12.75">
      <c r="A17" s="19" t="s">
        <v>34</v>
      </c>
      <c r="B17" s="36"/>
      <c r="C17" s="36"/>
      <c r="D17" s="36"/>
      <c r="E17" s="36"/>
      <c r="F17" s="36"/>
      <c r="G17" s="36"/>
      <c r="H17" s="36"/>
      <c r="I17" s="43"/>
      <c r="J17" s="19"/>
    </row>
    <row r="18" spans="1:10" ht="12.75">
      <c r="A18" s="18" t="s">
        <v>35</v>
      </c>
      <c r="B18" s="59">
        <v>238944000</v>
      </c>
      <c r="C18" s="35">
        <f>D18-B18</f>
        <v>0</v>
      </c>
      <c r="D18" s="59">
        <v>238944000</v>
      </c>
      <c r="E18" s="59">
        <v>236500000</v>
      </c>
      <c r="F18" s="35">
        <f>G18-E18</f>
        <v>6580920</v>
      </c>
      <c r="G18" s="59">
        <v>243080920</v>
      </c>
      <c r="H18" s="35">
        <f t="shared" si="1"/>
        <v>4136920</v>
      </c>
      <c r="I18" s="42">
        <f>G18/D18*100</f>
        <v>101.73133453863667</v>
      </c>
      <c r="J18" s="19"/>
    </row>
    <row r="19" spans="1:10" ht="12.75">
      <c r="A19" s="18" t="s">
        <v>36</v>
      </c>
      <c r="B19" s="59">
        <v>16207000</v>
      </c>
      <c r="C19" s="35">
        <f>D19-B19</f>
        <v>1205677000</v>
      </c>
      <c r="D19" s="59">
        <v>1221884000</v>
      </c>
      <c r="E19" s="97">
        <v>286087000</v>
      </c>
      <c r="F19" s="35">
        <f>G19-E19</f>
        <v>958077405</v>
      </c>
      <c r="G19" s="59">
        <v>1244164405</v>
      </c>
      <c r="H19" s="35">
        <f t="shared" si="1"/>
        <v>22280405</v>
      </c>
      <c r="I19" s="42">
        <f>G19/D19*100</f>
        <v>101.82344682473949</v>
      </c>
      <c r="J19" s="19"/>
    </row>
    <row r="20" spans="1:10" ht="12.75">
      <c r="A20" s="19" t="s">
        <v>37</v>
      </c>
      <c r="B20" s="36"/>
      <c r="C20" s="36"/>
      <c r="D20" s="36"/>
      <c r="E20" s="36"/>
      <c r="F20" s="36"/>
      <c r="G20" s="36"/>
      <c r="H20" s="36"/>
      <c r="I20" s="43"/>
      <c r="J20" s="19"/>
    </row>
    <row r="21" spans="1:10" ht="12.75">
      <c r="A21" s="18" t="s">
        <v>38</v>
      </c>
      <c r="B21" s="59">
        <v>258366000</v>
      </c>
      <c r="C21" s="35">
        <f>D21-B21</f>
        <v>0</v>
      </c>
      <c r="D21" s="59">
        <v>258366000</v>
      </c>
      <c r="E21" s="59">
        <v>255500000</v>
      </c>
      <c r="F21" s="35">
        <f>G21-E21</f>
        <v>4519000</v>
      </c>
      <c r="G21" s="59">
        <v>260019000</v>
      </c>
      <c r="H21" s="35">
        <f t="shared" si="1"/>
        <v>1653000</v>
      </c>
      <c r="I21" s="42">
        <f>G21/D21*100</f>
        <v>100.63979006525628</v>
      </c>
      <c r="J21" s="19"/>
    </row>
    <row r="22" spans="1:10" ht="12.75">
      <c r="A22" s="19" t="s">
        <v>173</v>
      </c>
      <c r="B22" s="39"/>
      <c r="C22" s="39"/>
      <c r="D22" s="39"/>
      <c r="E22" s="39"/>
      <c r="F22" s="39"/>
      <c r="G22" s="39"/>
      <c r="H22" s="39"/>
      <c r="I22" s="40"/>
      <c r="J22" s="19"/>
    </row>
    <row r="23" spans="1:10" ht="12.75">
      <c r="A23" s="18" t="s">
        <v>174</v>
      </c>
      <c r="B23" s="59">
        <v>298809000</v>
      </c>
      <c r="C23" s="35">
        <f>D23-B23</f>
        <v>0</v>
      </c>
      <c r="D23" s="59">
        <v>298809000</v>
      </c>
      <c r="E23" s="59">
        <v>0</v>
      </c>
      <c r="F23" s="35">
        <f>G23-E23</f>
        <v>303368452</v>
      </c>
      <c r="G23" s="59">
        <v>303368452</v>
      </c>
      <c r="H23" s="35">
        <f>G23-D23</f>
        <v>4559452</v>
      </c>
      <c r="I23" s="42">
        <f>G23/D23*100</f>
        <v>101.52587505731086</v>
      </c>
      <c r="J23" s="19"/>
    </row>
    <row r="24" spans="1:10" ht="12.75">
      <c r="A24" s="19" t="s">
        <v>175</v>
      </c>
      <c r="B24" s="36"/>
      <c r="C24" s="36"/>
      <c r="D24" s="36"/>
      <c r="E24" s="36"/>
      <c r="F24" s="36"/>
      <c r="G24" s="36"/>
      <c r="H24" s="36"/>
      <c r="I24" s="43"/>
      <c r="J24" s="19"/>
    </row>
    <row r="25" spans="1:10" ht="12.75">
      <c r="A25" s="18" t="s">
        <v>40</v>
      </c>
      <c r="B25" s="59">
        <v>1000</v>
      </c>
      <c r="C25" s="35">
        <f>D25-B25</f>
        <v>0</v>
      </c>
      <c r="D25" s="59">
        <v>1000</v>
      </c>
      <c r="E25" s="59">
        <v>0</v>
      </c>
      <c r="F25" s="35">
        <f>G25-E25</f>
        <v>0</v>
      </c>
      <c r="G25" s="59">
        <v>0</v>
      </c>
      <c r="H25" s="35">
        <f t="shared" si="1"/>
        <v>-1000</v>
      </c>
      <c r="I25" s="42">
        <f>G25/D25*100</f>
        <v>0</v>
      </c>
      <c r="J25" s="19"/>
    </row>
    <row r="26" spans="1:10" ht="12.75">
      <c r="A26" s="19" t="s">
        <v>176</v>
      </c>
      <c r="B26" s="36"/>
      <c r="C26" s="36"/>
      <c r="D26" s="36"/>
      <c r="E26" s="36"/>
      <c r="F26" s="36"/>
      <c r="G26" s="36"/>
      <c r="H26" s="36"/>
      <c r="I26" s="43"/>
      <c r="J26" s="19"/>
    </row>
    <row r="27" spans="1:10" ht="12.75">
      <c r="A27" s="18" t="s">
        <v>41</v>
      </c>
      <c r="B27" s="59">
        <v>1000</v>
      </c>
      <c r="C27" s="35">
        <f>D27-B27</f>
        <v>0</v>
      </c>
      <c r="D27" s="59">
        <v>1000</v>
      </c>
      <c r="E27" s="59">
        <v>0</v>
      </c>
      <c r="F27" s="35">
        <f>G27-E27</f>
        <v>0</v>
      </c>
      <c r="G27" s="59">
        <v>0</v>
      </c>
      <c r="H27" s="35">
        <f t="shared" si="1"/>
        <v>-1000</v>
      </c>
      <c r="I27" s="42">
        <f>G27/D27*100</f>
        <v>0</v>
      </c>
      <c r="J27" s="19"/>
    </row>
    <row r="28" spans="1:10" ht="12.75">
      <c r="A28" s="19" t="s">
        <v>186</v>
      </c>
      <c r="B28" s="36"/>
      <c r="C28" s="36"/>
      <c r="D28" s="36"/>
      <c r="E28" s="36"/>
      <c r="F28" s="36"/>
      <c r="G28" s="36"/>
      <c r="H28" s="36"/>
      <c r="I28" s="43"/>
      <c r="J28" s="19"/>
    </row>
    <row r="29" spans="1:10" ht="12.75">
      <c r="A29" s="19" t="s">
        <v>43</v>
      </c>
      <c r="B29" s="60">
        <v>54276000</v>
      </c>
      <c r="C29" s="36">
        <f>D29-B29</f>
        <v>0</v>
      </c>
      <c r="D29" s="60">
        <v>54276000</v>
      </c>
      <c r="E29" s="60">
        <v>29892158</v>
      </c>
      <c r="F29" s="36">
        <f>G29-E29</f>
        <v>35355094</v>
      </c>
      <c r="G29" s="60">
        <v>65247252</v>
      </c>
      <c r="H29" s="36">
        <f t="shared" si="1"/>
        <v>10971252</v>
      </c>
      <c r="I29" s="43">
        <f>G29/D29*100</f>
        <v>120.21381826221533</v>
      </c>
      <c r="J29" s="19"/>
    </row>
    <row r="30" spans="1:10" s="1" customFormat="1" ht="12.75">
      <c r="A30" s="41"/>
      <c r="B30" s="39"/>
      <c r="C30" s="39"/>
      <c r="D30" s="39"/>
      <c r="E30" s="39"/>
      <c r="F30" s="39"/>
      <c r="G30" s="39"/>
      <c r="H30" s="39"/>
      <c r="I30" s="40"/>
      <c r="J30" s="21"/>
    </row>
    <row r="31" spans="1:10" s="1" customFormat="1" ht="12.75">
      <c r="A31" s="22" t="s">
        <v>178</v>
      </c>
      <c r="B31" s="36">
        <f aca="true" t="shared" si="2" ref="B31:H31">B9+B14</f>
        <v>9529684000</v>
      </c>
      <c r="C31" s="36">
        <f t="shared" si="2"/>
        <v>445554000</v>
      </c>
      <c r="D31" s="36">
        <f t="shared" si="2"/>
        <v>9975238000</v>
      </c>
      <c r="E31" s="36">
        <f t="shared" si="2"/>
        <v>4612251854</v>
      </c>
      <c r="F31" s="36">
        <f t="shared" si="2"/>
        <v>5129555301</v>
      </c>
      <c r="G31" s="36">
        <f t="shared" si="2"/>
        <v>9741807155</v>
      </c>
      <c r="H31" s="36">
        <f t="shared" si="2"/>
        <v>-233430845</v>
      </c>
      <c r="I31" s="43">
        <f>G31/D31*100</f>
        <v>97.65989698691901</v>
      </c>
      <c r="J31" s="21"/>
    </row>
    <row r="32" spans="1:10" s="1" customFormat="1" ht="13.5" thickBot="1">
      <c r="A32" s="52"/>
      <c r="B32" s="53"/>
      <c r="C32" s="53"/>
      <c r="D32" s="53"/>
      <c r="E32" s="53"/>
      <c r="F32" s="53"/>
      <c r="G32" s="53"/>
      <c r="H32" s="53"/>
      <c r="I32" s="54"/>
      <c r="J32" s="21"/>
    </row>
    <row r="33" spans="1:10" ht="13.5" thickTop="1">
      <c r="A33" s="18" t="s">
        <v>44</v>
      </c>
      <c r="B33" s="35">
        <f>SUM(B34:B39)</f>
        <v>3000</v>
      </c>
      <c r="C33" s="35">
        <f>D33-B33</f>
        <v>0</v>
      </c>
      <c r="D33" s="35">
        <f>SUM(D34:D39)</f>
        <v>3000</v>
      </c>
      <c r="E33" s="35">
        <f>SUM(E34:E39)</f>
        <v>0</v>
      </c>
      <c r="F33" s="35">
        <f>G33-E33</f>
        <v>0</v>
      </c>
      <c r="G33" s="35">
        <f>SUM(G34:G39)</f>
        <v>0</v>
      </c>
      <c r="H33" s="35">
        <f t="shared" si="1"/>
        <v>-3000</v>
      </c>
      <c r="I33" s="70">
        <f>G33/D33*100</f>
        <v>0</v>
      </c>
      <c r="J33" s="19"/>
    </row>
    <row r="34" spans="1:10" ht="12.75">
      <c r="A34" s="19" t="s">
        <v>45</v>
      </c>
      <c r="B34" s="36"/>
      <c r="C34" s="36"/>
      <c r="D34" s="36"/>
      <c r="E34" s="36"/>
      <c r="F34" s="36"/>
      <c r="G34" s="36"/>
      <c r="H34" s="36"/>
      <c r="I34" s="43"/>
      <c r="J34" s="19"/>
    </row>
    <row r="35" spans="1:10" ht="12.75">
      <c r="A35" s="18" t="s">
        <v>47</v>
      </c>
      <c r="B35" s="59">
        <v>1000</v>
      </c>
      <c r="C35" s="35">
        <f>D35-B35</f>
        <v>0</v>
      </c>
      <c r="D35" s="59">
        <v>1000</v>
      </c>
      <c r="E35" s="59">
        <v>0</v>
      </c>
      <c r="F35" s="35">
        <f>G35-E35</f>
        <v>0</v>
      </c>
      <c r="G35" s="59">
        <v>0</v>
      </c>
      <c r="H35" s="35">
        <f t="shared" si="1"/>
        <v>-1000</v>
      </c>
      <c r="I35" s="42">
        <f>G35/D35*100</f>
        <v>0</v>
      </c>
      <c r="J35" s="19"/>
    </row>
    <row r="36" spans="1:10" ht="12" customHeight="1">
      <c r="A36" s="19" t="s">
        <v>48</v>
      </c>
      <c r="B36" s="36"/>
      <c r="C36" s="36"/>
      <c r="D36" s="36"/>
      <c r="E36" s="36"/>
      <c r="F36" s="36"/>
      <c r="G36" s="36"/>
      <c r="H36" s="36"/>
      <c r="I36" s="43"/>
      <c r="J36" s="19"/>
    </row>
    <row r="37" spans="1:10" ht="12.75">
      <c r="A37" s="18" t="s">
        <v>49</v>
      </c>
      <c r="B37" s="59">
        <v>1000</v>
      </c>
      <c r="C37" s="35">
        <f>D37-B37</f>
        <v>0</v>
      </c>
      <c r="D37" s="59">
        <v>1000</v>
      </c>
      <c r="E37" s="59">
        <v>0</v>
      </c>
      <c r="F37" s="35">
        <f>G37-E37</f>
        <v>0</v>
      </c>
      <c r="G37" s="59">
        <v>0</v>
      </c>
      <c r="H37" s="35">
        <f>G37-D37</f>
        <v>-1000</v>
      </c>
      <c r="I37" s="42">
        <f>G37/D37*100</f>
        <v>0</v>
      </c>
      <c r="J37" s="19"/>
    </row>
    <row r="38" spans="1:10" ht="12" customHeight="1">
      <c r="A38" s="19" t="s">
        <v>187</v>
      </c>
      <c r="B38" s="36"/>
      <c r="C38" s="36"/>
      <c r="D38" s="36"/>
      <c r="E38" s="36"/>
      <c r="F38" s="36"/>
      <c r="G38" s="36"/>
      <c r="H38" s="36"/>
      <c r="I38" s="43"/>
      <c r="J38" s="19"/>
    </row>
    <row r="39" spans="1:10" ht="12.75">
      <c r="A39" s="18" t="s">
        <v>188</v>
      </c>
      <c r="B39" s="59">
        <v>1000</v>
      </c>
      <c r="C39" s="35">
        <f>D39-B39</f>
        <v>0</v>
      </c>
      <c r="D39" s="59">
        <v>1000</v>
      </c>
      <c r="E39" s="59">
        <v>0</v>
      </c>
      <c r="F39" s="35">
        <f>G39-E39</f>
        <v>0</v>
      </c>
      <c r="G39" s="59">
        <v>0</v>
      </c>
      <c r="H39" s="35">
        <f>G39-D39</f>
        <v>-1000</v>
      </c>
      <c r="I39" s="42">
        <f>G39/D39*100</f>
        <v>0</v>
      </c>
      <c r="J39" s="19"/>
    </row>
    <row r="40" spans="1:10" s="51" customFormat="1" ht="18" customHeight="1">
      <c r="A40" s="47" t="s">
        <v>50</v>
      </c>
      <c r="B40" s="48">
        <f>B9+B14+B33</f>
        <v>9529687000</v>
      </c>
      <c r="C40" s="48">
        <f aca="true" t="shared" si="3" ref="C40:H40">C9+C14+C33</f>
        <v>445554000</v>
      </c>
      <c r="D40" s="48">
        <f t="shared" si="3"/>
        <v>9975241000</v>
      </c>
      <c r="E40" s="48">
        <f t="shared" si="3"/>
        <v>4612251854</v>
      </c>
      <c r="F40" s="48">
        <f t="shared" si="3"/>
        <v>5129555301</v>
      </c>
      <c r="G40" s="48">
        <f t="shared" si="3"/>
        <v>9741807155</v>
      </c>
      <c r="H40" s="48">
        <f t="shared" si="3"/>
        <v>-233433845</v>
      </c>
      <c r="I40" s="49">
        <f>G40/D40*100</f>
        <v>97.65986761623103</v>
      </c>
      <c r="J40" s="50"/>
    </row>
    <row r="41" spans="1:9" ht="12.75">
      <c r="A41" s="16"/>
      <c r="B41" s="16"/>
      <c r="C41" s="16"/>
      <c r="D41" s="16"/>
      <c r="E41" s="16"/>
      <c r="F41" s="16"/>
      <c r="G41" s="16"/>
      <c r="H41" s="16"/>
      <c r="I41" s="16"/>
    </row>
    <row r="42" spans="1:9" ht="12.75">
      <c r="A42" s="16"/>
      <c r="B42" s="16"/>
      <c r="C42" s="16"/>
      <c r="D42" s="16"/>
      <c r="E42" s="16"/>
      <c r="F42" s="16"/>
      <c r="G42" s="16"/>
      <c r="H42" s="16"/>
      <c r="I42" s="16"/>
    </row>
    <row r="43" ht="12.75"/>
    <row r="44" ht="12.75">
      <c r="J44" s="16"/>
    </row>
    <row r="45" spans="1:10" ht="12.75">
      <c r="A45" s="17" t="s">
        <v>46</v>
      </c>
      <c r="B45" s="17"/>
      <c r="C45" s="17"/>
      <c r="D45" s="17"/>
      <c r="E45" s="17"/>
      <c r="F45" s="17"/>
      <c r="G45" s="17"/>
      <c r="H45" s="17"/>
      <c r="I45" s="17" t="s">
        <v>7</v>
      </c>
      <c r="J45" s="16"/>
    </row>
    <row r="46" spans="1:10" ht="12.75">
      <c r="A46" s="41"/>
      <c r="B46" s="67"/>
      <c r="C46" s="68" t="s">
        <v>10</v>
      </c>
      <c r="D46" s="69"/>
      <c r="E46" s="67"/>
      <c r="F46" s="68" t="s">
        <v>172</v>
      </c>
      <c r="G46" s="69"/>
      <c r="H46" s="76" t="s">
        <v>12</v>
      </c>
      <c r="I46" s="75" t="s">
        <v>54</v>
      </c>
      <c r="J46" s="19"/>
    </row>
    <row r="47" spans="1:10" ht="12.75">
      <c r="A47" s="13" t="s">
        <v>16</v>
      </c>
      <c r="B47" s="13" t="str">
        <f>$B$7</f>
        <v>3.9.30</v>
      </c>
      <c r="C47" s="13" t="str">
        <f>$C$7</f>
        <v>3.10.1～4.3.31</v>
      </c>
      <c r="D47" s="13" t="s">
        <v>17</v>
      </c>
      <c r="E47" s="13" t="str">
        <f>$E$7</f>
        <v>3.9.30</v>
      </c>
      <c r="F47" s="88" t="str">
        <f>$F$7</f>
        <v>3.10.1～</v>
      </c>
      <c r="G47" s="13" t="s">
        <v>18</v>
      </c>
      <c r="H47" s="22" t="s">
        <v>55</v>
      </c>
      <c r="I47" s="24" t="s">
        <v>20</v>
      </c>
      <c r="J47" s="19"/>
    </row>
    <row r="48" spans="1:10" ht="12.75">
      <c r="A48" s="15"/>
      <c r="B48" s="14" t="s">
        <v>22</v>
      </c>
      <c r="C48" s="34" t="s">
        <v>23</v>
      </c>
      <c r="D48" s="15"/>
      <c r="E48" s="14" t="s">
        <v>22</v>
      </c>
      <c r="F48" s="89" t="str">
        <f>$F$8</f>
        <v>4.3.31</v>
      </c>
      <c r="G48" s="15"/>
      <c r="H48" s="20" t="s">
        <v>56</v>
      </c>
      <c r="I48" s="25" t="s">
        <v>25</v>
      </c>
      <c r="J48" s="19"/>
    </row>
    <row r="49" spans="1:10" ht="12.75">
      <c r="A49" s="18" t="s">
        <v>57</v>
      </c>
      <c r="B49" s="35">
        <f>SUM(B50:B55)</f>
        <v>9239102000</v>
      </c>
      <c r="C49" s="35">
        <f>D49-B49</f>
        <v>0</v>
      </c>
      <c r="D49" s="35">
        <f>SUM(D50:D55)</f>
        <v>9239102000</v>
      </c>
      <c r="E49" s="35">
        <f>SUM(E50:E55)</f>
        <v>3823068278</v>
      </c>
      <c r="F49" s="35">
        <f>G49-E49</f>
        <v>5141142014</v>
      </c>
      <c r="G49" s="35">
        <f>SUM(G50:G55)</f>
        <v>8964210292</v>
      </c>
      <c r="H49" s="35">
        <f>D49-G49</f>
        <v>274891708</v>
      </c>
      <c r="I49" s="42">
        <f>G49/D49*100</f>
        <v>97.02469235646495</v>
      </c>
      <c r="J49" s="19"/>
    </row>
    <row r="50" spans="1:10" ht="12.75">
      <c r="A50" s="18" t="s">
        <v>58</v>
      </c>
      <c r="B50" s="59">
        <v>5308582000</v>
      </c>
      <c r="C50" s="35">
        <f>D50-B50</f>
        <v>0</v>
      </c>
      <c r="D50" s="59">
        <v>5308582000</v>
      </c>
      <c r="E50" s="59">
        <v>2245229770</v>
      </c>
      <c r="F50" s="35">
        <f aca="true" t="shared" si="4" ref="F50:F65">G50-E50</f>
        <v>2984767968</v>
      </c>
      <c r="G50" s="59">
        <v>5229997738</v>
      </c>
      <c r="H50" s="35">
        <f aca="true" t="shared" si="5" ref="H50:H77">D50-G50</f>
        <v>78584262</v>
      </c>
      <c r="I50" s="42">
        <f aca="true" t="shared" si="6" ref="I50:I78">G50/D50*100</f>
        <v>98.51967508460828</v>
      </c>
      <c r="J50" s="19"/>
    </row>
    <row r="51" spans="1:10" ht="12.75">
      <c r="A51" s="18" t="s">
        <v>59</v>
      </c>
      <c r="B51" s="59">
        <v>1744073000</v>
      </c>
      <c r="C51" s="35">
        <f aca="true" t="shared" si="7" ref="C51:C65">D51-B51</f>
        <v>0</v>
      </c>
      <c r="D51" s="59">
        <v>1744073000</v>
      </c>
      <c r="E51" s="59">
        <v>857430718</v>
      </c>
      <c r="F51" s="35">
        <f t="shared" si="4"/>
        <v>807833072</v>
      </c>
      <c r="G51" s="59">
        <v>1665263790</v>
      </c>
      <c r="H51" s="35">
        <f t="shared" si="5"/>
        <v>78809210</v>
      </c>
      <c r="I51" s="42">
        <f t="shared" si="6"/>
        <v>95.48131242212912</v>
      </c>
      <c r="J51" s="19"/>
    </row>
    <row r="52" spans="1:10" ht="12" customHeight="1">
      <c r="A52" s="18" t="s">
        <v>60</v>
      </c>
      <c r="B52" s="59">
        <v>1597102000</v>
      </c>
      <c r="C52" s="35">
        <f t="shared" si="7"/>
        <v>0</v>
      </c>
      <c r="D52" s="59">
        <v>1597102000</v>
      </c>
      <c r="E52" s="59">
        <v>713193706</v>
      </c>
      <c r="F52" s="35">
        <f t="shared" si="4"/>
        <v>796154342</v>
      </c>
      <c r="G52" s="59">
        <v>1509348048</v>
      </c>
      <c r="H52" s="35">
        <f t="shared" si="5"/>
        <v>87753952</v>
      </c>
      <c r="I52" s="42">
        <f t="shared" si="6"/>
        <v>94.50542595275692</v>
      </c>
      <c r="J52" s="19"/>
    </row>
    <row r="53" spans="1:10" ht="12.75">
      <c r="A53" s="18" t="s">
        <v>51</v>
      </c>
      <c r="B53" s="59">
        <v>546131000</v>
      </c>
      <c r="C53" s="35">
        <f t="shared" si="7"/>
        <v>0</v>
      </c>
      <c r="D53" s="59">
        <v>546131000</v>
      </c>
      <c r="E53" s="59">
        <v>0</v>
      </c>
      <c r="F53" s="35">
        <f t="shared" si="4"/>
        <v>532420916</v>
      </c>
      <c r="G53" s="59">
        <v>532420916</v>
      </c>
      <c r="H53" s="35">
        <f t="shared" si="5"/>
        <v>13710084</v>
      </c>
      <c r="I53" s="42">
        <f t="shared" si="6"/>
        <v>97.48959791698329</v>
      </c>
      <c r="J53" s="19"/>
    </row>
    <row r="54" spans="1:10" ht="12.75">
      <c r="A54" s="18" t="s">
        <v>52</v>
      </c>
      <c r="B54" s="59">
        <v>16033000</v>
      </c>
      <c r="C54" s="35">
        <f t="shared" si="7"/>
        <v>0</v>
      </c>
      <c r="D54" s="59">
        <v>16033000</v>
      </c>
      <c r="E54" s="59">
        <v>1144751</v>
      </c>
      <c r="F54" s="35">
        <f t="shared" si="4"/>
        <v>12346305</v>
      </c>
      <c r="G54" s="59">
        <v>13491056</v>
      </c>
      <c r="H54" s="35">
        <f t="shared" si="5"/>
        <v>2541944</v>
      </c>
      <c r="I54" s="42">
        <f t="shared" si="6"/>
        <v>84.14554980353022</v>
      </c>
      <c r="J54" s="19"/>
    </row>
    <row r="55" spans="1:10" ht="12.75">
      <c r="A55" s="18" t="s">
        <v>53</v>
      </c>
      <c r="B55" s="59">
        <v>27181000</v>
      </c>
      <c r="C55" s="35">
        <f t="shared" si="7"/>
        <v>0</v>
      </c>
      <c r="D55" s="59">
        <v>27181000</v>
      </c>
      <c r="E55" s="59">
        <v>6069333</v>
      </c>
      <c r="F55" s="35">
        <f t="shared" si="4"/>
        <v>7619411</v>
      </c>
      <c r="G55" s="59">
        <v>13688744</v>
      </c>
      <c r="H55" s="35">
        <f t="shared" si="5"/>
        <v>13492256</v>
      </c>
      <c r="I55" s="42">
        <f t="shared" si="6"/>
        <v>50.36144365549464</v>
      </c>
      <c r="J55" s="19"/>
    </row>
    <row r="56" spans="1:10" ht="12.75">
      <c r="A56" s="18" t="s">
        <v>61</v>
      </c>
      <c r="B56" s="35">
        <f>SUM(B57:B65)</f>
        <v>289454000</v>
      </c>
      <c r="C56" s="35">
        <f>D56-B56</f>
        <v>-444000</v>
      </c>
      <c r="D56" s="35">
        <f>SUM(D57:D65)</f>
        <v>289010000</v>
      </c>
      <c r="E56" s="35">
        <f>SUM(E57:E65)</f>
        <v>102443724</v>
      </c>
      <c r="F56" s="35">
        <f>G56-E56</f>
        <v>168621876</v>
      </c>
      <c r="G56" s="35">
        <f>SUM(G57:G65)</f>
        <v>271065600</v>
      </c>
      <c r="H56" s="35">
        <f t="shared" si="5"/>
        <v>17944400</v>
      </c>
      <c r="I56" s="42">
        <f t="shared" si="6"/>
        <v>93.7910798934293</v>
      </c>
      <c r="J56" s="19"/>
    </row>
    <row r="57" spans="1:10" ht="12.75">
      <c r="A57" s="19" t="s">
        <v>62</v>
      </c>
      <c r="B57" s="36"/>
      <c r="C57" s="36"/>
      <c r="D57" s="36"/>
      <c r="E57" s="36"/>
      <c r="F57" s="36"/>
      <c r="G57" s="36"/>
      <c r="H57" s="36"/>
      <c r="I57" s="43"/>
      <c r="J57" s="19"/>
    </row>
    <row r="58" spans="1:10" ht="12.75">
      <c r="A58" s="18" t="s">
        <v>63</v>
      </c>
      <c r="B58" s="59">
        <v>115462000</v>
      </c>
      <c r="C58" s="35">
        <f t="shared" si="7"/>
        <v>-444000</v>
      </c>
      <c r="D58" s="59">
        <v>115018000</v>
      </c>
      <c r="E58" s="59">
        <v>56115138</v>
      </c>
      <c r="F58" s="35">
        <f t="shared" si="4"/>
        <v>54261244</v>
      </c>
      <c r="G58" s="59">
        <v>110376382</v>
      </c>
      <c r="H58" s="35">
        <f t="shared" si="5"/>
        <v>4641618</v>
      </c>
      <c r="I58" s="42">
        <f t="shared" si="6"/>
        <v>95.96444208732547</v>
      </c>
      <c r="J58" s="19"/>
    </row>
    <row r="59" spans="1:10" ht="12.75">
      <c r="A59" s="18" t="s">
        <v>64</v>
      </c>
      <c r="B59" s="59">
        <v>23000000</v>
      </c>
      <c r="C59" s="35">
        <f t="shared" si="7"/>
        <v>0</v>
      </c>
      <c r="D59" s="59">
        <v>23000000</v>
      </c>
      <c r="E59" s="59">
        <v>0</v>
      </c>
      <c r="F59" s="35">
        <f t="shared" si="4"/>
        <v>17349100</v>
      </c>
      <c r="G59" s="59">
        <v>17349100</v>
      </c>
      <c r="H59" s="35">
        <f t="shared" si="5"/>
        <v>5650900</v>
      </c>
      <c r="I59" s="42">
        <f t="shared" si="6"/>
        <v>75.43086956521739</v>
      </c>
      <c r="J59" s="19"/>
    </row>
    <row r="60" spans="1:10" ht="12.75">
      <c r="A60" s="41" t="s">
        <v>182</v>
      </c>
      <c r="B60" s="39"/>
      <c r="C60" s="39"/>
      <c r="D60" s="39"/>
      <c r="E60" s="63"/>
      <c r="F60" s="39"/>
      <c r="G60" s="39"/>
      <c r="H60" s="39"/>
      <c r="I60" s="40"/>
      <c r="J60" s="19"/>
    </row>
    <row r="61" spans="1:10" ht="12.75">
      <c r="A61" s="18" t="s">
        <v>181</v>
      </c>
      <c r="B61" s="59">
        <v>21948000</v>
      </c>
      <c r="C61" s="35">
        <f t="shared" si="7"/>
        <v>0</v>
      </c>
      <c r="D61" s="59">
        <v>21948000</v>
      </c>
      <c r="E61" s="59">
        <v>0</v>
      </c>
      <c r="F61" s="35">
        <f t="shared" si="4"/>
        <v>21948000</v>
      </c>
      <c r="G61" s="59">
        <v>21948000</v>
      </c>
      <c r="H61" s="35">
        <f t="shared" si="5"/>
        <v>0</v>
      </c>
      <c r="I61" s="42">
        <f t="shared" si="6"/>
        <v>100</v>
      </c>
      <c r="J61" s="3"/>
    </row>
    <row r="62" spans="1:10" ht="12.75">
      <c r="A62" s="19" t="s">
        <v>65</v>
      </c>
      <c r="B62" s="36"/>
      <c r="C62" s="36"/>
      <c r="D62" s="36"/>
      <c r="E62" s="60"/>
      <c r="F62" s="36"/>
      <c r="G62" s="36"/>
      <c r="H62" s="36"/>
      <c r="I62" s="43"/>
      <c r="J62" s="19"/>
    </row>
    <row r="63" spans="1:10" ht="12.75">
      <c r="A63" s="18" t="s">
        <v>66</v>
      </c>
      <c r="B63" s="59">
        <v>1000</v>
      </c>
      <c r="C63" s="35">
        <f t="shared" si="7"/>
        <v>0</v>
      </c>
      <c r="D63" s="59">
        <v>1000</v>
      </c>
      <c r="E63" s="59">
        <v>0</v>
      </c>
      <c r="F63" s="35">
        <f t="shared" si="4"/>
        <v>0</v>
      </c>
      <c r="G63" s="59">
        <v>0</v>
      </c>
      <c r="H63" s="35">
        <f t="shared" si="5"/>
        <v>1000</v>
      </c>
      <c r="I63" s="42">
        <f t="shared" si="6"/>
        <v>0</v>
      </c>
      <c r="J63" s="19"/>
    </row>
    <row r="64" spans="1:10" ht="12.75">
      <c r="A64" s="18" t="s">
        <v>67</v>
      </c>
      <c r="B64" s="59">
        <v>2000</v>
      </c>
      <c r="C64" s="35">
        <f t="shared" si="7"/>
        <v>0</v>
      </c>
      <c r="D64" s="59">
        <v>2000</v>
      </c>
      <c r="E64" s="59">
        <v>0</v>
      </c>
      <c r="F64" s="35">
        <f t="shared" si="4"/>
        <v>0</v>
      </c>
      <c r="G64" s="59">
        <v>0</v>
      </c>
      <c r="H64" s="35">
        <f t="shared" si="5"/>
        <v>2000</v>
      </c>
      <c r="I64" s="42">
        <f t="shared" si="6"/>
        <v>0</v>
      </c>
      <c r="J64" s="19"/>
    </row>
    <row r="65" spans="1:10" ht="12.75">
      <c r="A65" s="19" t="s">
        <v>68</v>
      </c>
      <c r="B65" s="60">
        <v>129041000</v>
      </c>
      <c r="C65" s="36">
        <f t="shared" si="7"/>
        <v>0</v>
      </c>
      <c r="D65" s="60">
        <v>129041000</v>
      </c>
      <c r="E65" s="60">
        <v>46328586</v>
      </c>
      <c r="F65" s="36">
        <f t="shared" si="4"/>
        <v>75063532</v>
      </c>
      <c r="G65" s="60">
        <v>121392118</v>
      </c>
      <c r="H65" s="36">
        <f t="shared" si="5"/>
        <v>7648882</v>
      </c>
      <c r="I65" s="43">
        <f t="shared" si="6"/>
        <v>94.07251803690299</v>
      </c>
      <c r="J65" s="19"/>
    </row>
    <row r="66" spans="1:10" ht="12.75">
      <c r="A66" s="41"/>
      <c r="B66" s="39"/>
      <c r="C66" s="39"/>
      <c r="D66" s="39"/>
      <c r="E66" s="39"/>
      <c r="F66" s="39"/>
      <c r="G66" s="39"/>
      <c r="H66" s="39"/>
      <c r="I66" s="40"/>
      <c r="J66" s="21"/>
    </row>
    <row r="67" spans="1:10" ht="12.75">
      <c r="A67" s="22" t="s">
        <v>179</v>
      </c>
      <c r="B67" s="36">
        <f aca="true" t="shared" si="8" ref="B67:H67">B56+B49</f>
        <v>9528556000</v>
      </c>
      <c r="C67" s="36">
        <f t="shared" si="8"/>
        <v>-444000</v>
      </c>
      <c r="D67" s="36">
        <f t="shared" si="8"/>
        <v>9528112000</v>
      </c>
      <c r="E67" s="36">
        <f t="shared" si="8"/>
        <v>3925512002</v>
      </c>
      <c r="F67" s="36">
        <f>F56+F49</f>
        <v>5309763890</v>
      </c>
      <c r="G67" s="36">
        <f>G56+G49</f>
        <v>9235275892</v>
      </c>
      <c r="H67" s="36">
        <f t="shared" si="8"/>
        <v>292836108</v>
      </c>
      <c r="I67" s="43">
        <f>G67/D67*100</f>
        <v>96.9266093009822</v>
      </c>
      <c r="J67" s="21"/>
    </row>
    <row r="68" spans="1:10" ht="13.5" thickBot="1">
      <c r="A68" s="52"/>
      <c r="B68" s="53"/>
      <c r="C68" s="53"/>
      <c r="D68" s="53"/>
      <c r="E68" s="53"/>
      <c r="F68" s="53"/>
      <c r="G68" s="53"/>
      <c r="H68" s="53"/>
      <c r="I68" s="54"/>
      <c r="J68" s="21"/>
    </row>
    <row r="69" spans="1:10" ht="13.5" thickTop="1">
      <c r="A69" s="18" t="s">
        <v>69</v>
      </c>
      <c r="B69" s="35">
        <f>SUM(B70:B75)</f>
        <v>3000</v>
      </c>
      <c r="C69" s="35">
        <f>D69-B69</f>
        <v>0</v>
      </c>
      <c r="D69" s="35">
        <f>SUM(D70:D75)</f>
        <v>3000</v>
      </c>
      <c r="E69" s="35">
        <f>SUM(E70:E75)</f>
        <v>0</v>
      </c>
      <c r="F69" s="35">
        <f>G69-E69</f>
        <v>0</v>
      </c>
      <c r="G69" s="35">
        <f>SUM(G70:G75)</f>
        <v>0</v>
      </c>
      <c r="H69" s="35">
        <f t="shared" si="5"/>
        <v>3000</v>
      </c>
      <c r="I69" s="42">
        <f>G69/D69*100</f>
        <v>0</v>
      </c>
      <c r="J69" s="19"/>
    </row>
    <row r="70" spans="1:10" ht="12.75">
      <c r="A70" s="19" t="s">
        <v>45</v>
      </c>
      <c r="B70" s="36"/>
      <c r="C70" s="36"/>
      <c r="D70" s="36"/>
      <c r="E70" s="36"/>
      <c r="F70" s="36"/>
      <c r="G70" s="36"/>
      <c r="H70" s="36"/>
      <c r="I70" s="43"/>
      <c r="J70" s="19"/>
    </row>
    <row r="71" spans="1:10" ht="12.75">
      <c r="A71" s="18" t="s">
        <v>70</v>
      </c>
      <c r="B71" s="59">
        <v>1000</v>
      </c>
      <c r="C71" s="35">
        <f>D71-B71</f>
        <v>0</v>
      </c>
      <c r="D71" s="59">
        <v>1000</v>
      </c>
      <c r="E71" s="59">
        <v>0</v>
      </c>
      <c r="F71" s="35">
        <f>G71-E71</f>
        <v>0</v>
      </c>
      <c r="G71" s="59">
        <v>0</v>
      </c>
      <c r="H71" s="35">
        <f t="shared" si="5"/>
        <v>1000</v>
      </c>
      <c r="I71" s="42">
        <f t="shared" si="6"/>
        <v>0</v>
      </c>
      <c r="J71" s="19"/>
    </row>
    <row r="72" spans="1:10" ht="12.75">
      <c r="A72" s="19" t="s">
        <v>48</v>
      </c>
      <c r="B72" s="36"/>
      <c r="C72" s="36"/>
      <c r="D72" s="36"/>
      <c r="E72" s="60"/>
      <c r="F72" s="36"/>
      <c r="G72" s="60"/>
      <c r="H72" s="36"/>
      <c r="I72" s="43"/>
      <c r="J72" s="19"/>
    </row>
    <row r="73" spans="1:10" ht="12.75">
      <c r="A73" s="18" t="s">
        <v>71</v>
      </c>
      <c r="B73" s="59">
        <v>1000</v>
      </c>
      <c r="C73" s="35">
        <f>D73-B73</f>
        <v>0</v>
      </c>
      <c r="D73" s="59">
        <v>1000</v>
      </c>
      <c r="E73" s="59">
        <v>0</v>
      </c>
      <c r="F73" s="35">
        <f>G73-E73</f>
        <v>0</v>
      </c>
      <c r="G73" s="59">
        <v>0</v>
      </c>
      <c r="H73" s="35">
        <f t="shared" si="5"/>
        <v>1000</v>
      </c>
      <c r="I73" s="42">
        <f t="shared" si="6"/>
        <v>0</v>
      </c>
      <c r="J73" s="19"/>
    </row>
    <row r="74" spans="1:10" ht="12.75">
      <c r="A74" s="41" t="s">
        <v>72</v>
      </c>
      <c r="B74" s="39"/>
      <c r="C74" s="39"/>
      <c r="D74" s="39"/>
      <c r="E74" s="63"/>
      <c r="F74" s="39"/>
      <c r="G74" s="63"/>
      <c r="H74" s="39"/>
      <c r="I74" s="40"/>
      <c r="J74" s="19"/>
    </row>
    <row r="75" spans="1:10" ht="12.75">
      <c r="A75" s="18" t="s">
        <v>73</v>
      </c>
      <c r="B75" s="59">
        <v>1000</v>
      </c>
      <c r="C75" s="35">
        <f>D75-B75</f>
        <v>0</v>
      </c>
      <c r="D75" s="59">
        <v>1000</v>
      </c>
      <c r="E75" s="59">
        <v>0</v>
      </c>
      <c r="F75" s="35">
        <f>G75-E75</f>
        <v>0</v>
      </c>
      <c r="G75" s="59">
        <v>0</v>
      </c>
      <c r="H75" s="35">
        <f t="shared" si="5"/>
        <v>1000</v>
      </c>
      <c r="I75" s="42">
        <f>G75/D75*100</f>
        <v>0</v>
      </c>
      <c r="J75" s="19"/>
    </row>
    <row r="76" spans="1:10" ht="12.75">
      <c r="A76" s="18" t="s">
        <v>74</v>
      </c>
      <c r="B76" s="35">
        <f>B77</f>
        <v>3000000</v>
      </c>
      <c r="C76" s="35">
        <f>D76-B76</f>
        <v>0</v>
      </c>
      <c r="D76" s="35">
        <f>D77</f>
        <v>3000000</v>
      </c>
      <c r="E76" s="35">
        <f>E77</f>
        <v>0</v>
      </c>
      <c r="F76" s="35">
        <f>G76-E76</f>
        <v>0</v>
      </c>
      <c r="G76" s="35">
        <f>G77</f>
        <v>0</v>
      </c>
      <c r="H76" s="35">
        <f t="shared" si="5"/>
        <v>3000000</v>
      </c>
      <c r="I76" s="42">
        <f t="shared" si="6"/>
        <v>0</v>
      </c>
      <c r="J76" s="19"/>
    </row>
    <row r="77" spans="1:10" ht="12.75">
      <c r="A77" s="18" t="s">
        <v>75</v>
      </c>
      <c r="B77" s="59">
        <v>3000000</v>
      </c>
      <c r="C77" s="35">
        <f>D77-B77</f>
        <v>0</v>
      </c>
      <c r="D77" s="59">
        <v>3000000</v>
      </c>
      <c r="E77" s="59">
        <v>0</v>
      </c>
      <c r="F77" s="35">
        <f>G77-E77</f>
        <v>0</v>
      </c>
      <c r="G77" s="59">
        <v>0</v>
      </c>
      <c r="H77" s="35">
        <f t="shared" si="5"/>
        <v>3000000</v>
      </c>
      <c r="I77" s="42">
        <f t="shared" si="6"/>
        <v>0</v>
      </c>
      <c r="J77" s="19"/>
    </row>
    <row r="78" spans="1:10" s="51" customFormat="1" ht="18" customHeight="1">
      <c r="A78" s="47" t="s">
        <v>76</v>
      </c>
      <c r="B78" s="48">
        <f aca="true" t="shared" si="9" ref="B78:H78">B49+B56+B69+B76</f>
        <v>9531559000</v>
      </c>
      <c r="C78" s="48">
        <f t="shared" si="9"/>
        <v>-444000</v>
      </c>
      <c r="D78" s="48">
        <f t="shared" si="9"/>
        <v>9531115000</v>
      </c>
      <c r="E78" s="48">
        <f t="shared" si="9"/>
        <v>3925512002</v>
      </c>
      <c r="F78" s="48">
        <f t="shared" si="9"/>
        <v>5309763890</v>
      </c>
      <c r="G78" s="48">
        <f t="shared" si="9"/>
        <v>9235275892</v>
      </c>
      <c r="H78" s="48">
        <f t="shared" si="9"/>
        <v>295839108</v>
      </c>
      <c r="I78" s="49">
        <f t="shared" si="6"/>
        <v>96.89607031286475</v>
      </c>
      <c r="J78" s="50"/>
    </row>
    <row r="79" spans="1:10" ht="12" hidden="1">
      <c r="A79" s="28"/>
      <c r="B79" s="44"/>
      <c r="C79" s="44"/>
      <c r="D79" s="44"/>
      <c r="E79" s="44"/>
      <c r="F79" s="44"/>
      <c r="G79" s="44"/>
      <c r="H79" s="44"/>
      <c r="I79" s="45"/>
      <c r="J79" s="21"/>
    </row>
    <row r="80" spans="1:10" ht="12" hidden="1">
      <c r="A80" s="46" t="s">
        <v>180</v>
      </c>
      <c r="B80" s="44"/>
      <c r="C80" s="44"/>
      <c r="D80" s="44"/>
      <c r="E80" s="44"/>
      <c r="F80" s="44"/>
      <c r="G80" s="44"/>
      <c r="H80" s="44"/>
      <c r="I80" s="45"/>
      <c r="J80" s="21"/>
    </row>
    <row r="81" ht="12.75"/>
    <row r="82" ht="12.75"/>
    <row r="83" spans="1:10" ht="12.75">
      <c r="A83" s="16" t="s">
        <v>77</v>
      </c>
      <c r="J83" s="16"/>
    </row>
    <row r="84" ht="12.75">
      <c r="J84" s="16"/>
    </row>
    <row r="85" spans="1:10" ht="12.75">
      <c r="A85" s="17" t="s">
        <v>78</v>
      </c>
      <c r="B85" s="17"/>
      <c r="C85" s="17"/>
      <c r="D85" s="17"/>
      <c r="E85" s="17"/>
      <c r="F85" s="17"/>
      <c r="G85" s="17"/>
      <c r="H85" s="17"/>
      <c r="I85" s="17" t="s">
        <v>7</v>
      </c>
      <c r="J85" s="16"/>
    </row>
    <row r="86" spans="1:10" ht="12.75">
      <c r="A86" s="41"/>
      <c r="B86" s="67"/>
      <c r="C86" s="68" t="s">
        <v>10</v>
      </c>
      <c r="D86" s="69"/>
      <c r="E86" s="67"/>
      <c r="F86" s="68" t="s">
        <v>11</v>
      </c>
      <c r="G86" s="69"/>
      <c r="H86" s="76" t="s">
        <v>12</v>
      </c>
      <c r="I86" s="75" t="s">
        <v>13</v>
      </c>
      <c r="J86" s="19"/>
    </row>
    <row r="87" spans="1:10" ht="12.75">
      <c r="A87" s="22" t="s">
        <v>16</v>
      </c>
      <c r="B87" s="13" t="str">
        <f>$B$7</f>
        <v>3.9.30</v>
      </c>
      <c r="C87" s="13" t="str">
        <f>$C$7</f>
        <v>3.10.1～4.3.31</v>
      </c>
      <c r="D87" s="13" t="s">
        <v>17</v>
      </c>
      <c r="E87" s="13" t="str">
        <f>$E$7</f>
        <v>3.9.30</v>
      </c>
      <c r="F87" s="88" t="str">
        <f>$F$7</f>
        <v>3.10.1～</v>
      </c>
      <c r="G87" s="13" t="s">
        <v>18</v>
      </c>
      <c r="H87" s="22" t="s">
        <v>185</v>
      </c>
      <c r="I87" s="24" t="s">
        <v>20</v>
      </c>
      <c r="J87" s="19"/>
    </row>
    <row r="88" spans="1:10" ht="12.75">
      <c r="A88" s="18"/>
      <c r="B88" s="14" t="s">
        <v>22</v>
      </c>
      <c r="C88" s="34" t="s">
        <v>23</v>
      </c>
      <c r="D88" s="15"/>
      <c r="E88" s="14" t="s">
        <v>22</v>
      </c>
      <c r="F88" s="89" t="str">
        <f>$F$8</f>
        <v>4.3.31</v>
      </c>
      <c r="G88" s="15"/>
      <c r="H88" s="20" t="s">
        <v>24</v>
      </c>
      <c r="I88" s="25" t="s">
        <v>25</v>
      </c>
      <c r="J88" s="19"/>
    </row>
    <row r="89" spans="1:10" ht="12.75">
      <c r="A89" s="18" t="s">
        <v>79</v>
      </c>
      <c r="B89" s="35">
        <f>B90</f>
        <v>183392000</v>
      </c>
      <c r="C89" s="35">
        <f>D89-B89</f>
        <v>0</v>
      </c>
      <c r="D89" s="35">
        <f>D90</f>
        <v>183392000</v>
      </c>
      <c r="E89" s="35">
        <f>E90</f>
        <v>0</v>
      </c>
      <c r="F89" s="35">
        <f>G89-E89</f>
        <v>183392000</v>
      </c>
      <c r="G89" s="35">
        <f>G90</f>
        <v>183392000</v>
      </c>
      <c r="H89" s="35">
        <f>G89-D89</f>
        <v>0</v>
      </c>
      <c r="I89" s="71">
        <f>G89/D89*100</f>
        <v>100</v>
      </c>
      <c r="J89" s="19"/>
    </row>
    <row r="90" spans="1:10" ht="12.75">
      <c r="A90" s="18" t="s">
        <v>80</v>
      </c>
      <c r="B90" s="59">
        <v>183392000</v>
      </c>
      <c r="C90" s="35">
        <f>D90-B90</f>
        <v>0</v>
      </c>
      <c r="D90" s="59">
        <v>183392000</v>
      </c>
      <c r="E90" s="59">
        <v>0</v>
      </c>
      <c r="F90" s="35">
        <f>G90-E90</f>
        <v>183392000</v>
      </c>
      <c r="G90" s="59">
        <v>183392000</v>
      </c>
      <c r="H90" s="35">
        <f aca="true" t="shared" si="10" ref="H90:H112">G90-D90</f>
        <v>0</v>
      </c>
      <c r="I90" s="71">
        <f>G90/D90*100</f>
        <v>100</v>
      </c>
      <c r="J90" s="19"/>
    </row>
    <row r="91" spans="1:10" ht="12.75">
      <c r="A91" s="18" t="s">
        <v>81</v>
      </c>
      <c r="B91" s="35">
        <f>B92</f>
        <v>528259000</v>
      </c>
      <c r="C91" s="35">
        <f>D91-B91</f>
        <v>0</v>
      </c>
      <c r="D91" s="35">
        <f>D92</f>
        <v>528259000</v>
      </c>
      <c r="E91" s="35">
        <f>E92</f>
        <v>527500000</v>
      </c>
      <c r="F91" s="35">
        <f>G91-E91</f>
        <v>-5394000</v>
      </c>
      <c r="G91" s="35">
        <f>G92</f>
        <v>522106000</v>
      </c>
      <c r="H91" s="35">
        <f t="shared" si="10"/>
        <v>-6153000</v>
      </c>
      <c r="I91" s="71">
        <f>G91/D91*100</f>
        <v>98.83523044567154</v>
      </c>
      <c r="J91" s="19"/>
    </row>
    <row r="92" spans="1:10" ht="12.75">
      <c r="A92" s="18" t="s">
        <v>82</v>
      </c>
      <c r="B92" s="59">
        <v>528259000</v>
      </c>
      <c r="C92" s="35">
        <f>D92-B92</f>
        <v>0</v>
      </c>
      <c r="D92" s="59">
        <v>528259000</v>
      </c>
      <c r="E92" s="59">
        <v>527500000</v>
      </c>
      <c r="F92" s="35">
        <f>G92-E92</f>
        <v>-5394000</v>
      </c>
      <c r="G92" s="59">
        <v>522106000</v>
      </c>
      <c r="H92" s="35">
        <f t="shared" si="10"/>
        <v>-6153000</v>
      </c>
      <c r="I92" s="71">
        <f>G92/D92*100</f>
        <v>98.83523044567154</v>
      </c>
      <c r="J92" s="19"/>
    </row>
    <row r="93" spans="1:10" ht="12.75">
      <c r="A93" s="19" t="s">
        <v>83</v>
      </c>
      <c r="B93" s="36"/>
      <c r="C93" s="36"/>
      <c r="D93" s="36"/>
      <c r="E93" s="36"/>
      <c r="F93" s="36"/>
      <c r="G93" s="36"/>
      <c r="H93" s="36"/>
      <c r="I93" s="72"/>
      <c r="J93" s="19"/>
    </row>
    <row r="94" spans="1:10" ht="12.75">
      <c r="A94" s="18" t="s">
        <v>84</v>
      </c>
      <c r="B94" s="35">
        <f>B96</f>
        <v>1000</v>
      </c>
      <c r="C94" s="35">
        <f>D94-B94</f>
        <v>0</v>
      </c>
      <c r="D94" s="35">
        <f>D96</f>
        <v>1000</v>
      </c>
      <c r="E94" s="35">
        <f>E96</f>
        <v>0</v>
      </c>
      <c r="F94" s="35">
        <f>G94-E94</f>
        <v>0</v>
      </c>
      <c r="G94" s="35">
        <f>G96</f>
        <v>0</v>
      </c>
      <c r="H94" s="35">
        <f t="shared" si="10"/>
        <v>-1000</v>
      </c>
      <c r="I94" s="71">
        <f>G94/D94*100</f>
        <v>0</v>
      </c>
      <c r="J94" s="19"/>
    </row>
    <row r="95" spans="1:10" ht="12.75">
      <c r="A95" s="19" t="s">
        <v>85</v>
      </c>
      <c r="B95" s="36"/>
      <c r="C95" s="36"/>
      <c r="D95" s="36"/>
      <c r="E95" s="36"/>
      <c r="F95" s="36"/>
      <c r="G95" s="36"/>
      <c r="H95" s="36"/>
      <c r="I95" s="72"/>
      <c r="J95" s="19"/>
    </row>
    <row r="96" spans="1:10" ht="12.75">
      <c r="A96" s="18" t="s">
        <v>86</v>
      </c>
      <c r="B96" s="59">
        <v>1000</v>
      </c>
      <c r="C96" s="35">
        <f>D96-B96</f>
        <v>0</v>
      </c>
      <c r="D96" s="59">
        <v>1000</v>
      </c>
      <c r="E96" s="59">
        <v>0</v>
      </c>
      <c r="F96" s="35">
        <f>G96-E96</f>
        <v>0</v>
      </c>
      <c r="G96" s="59">
        <v>0</v>
      </c>
      <c r="H96" s="35">
        <f t="shared" si="10"/>
        <v>-1000</v>
      </c>
      <c r="I96" s="71">
        <f>G96/D96*100</f>
        <v>0</v>
      </c>
      <c r="J96" s="19"/>
    </row>
    <row r="97" spans="1:10" ht="12.75">
      <c r="A97" s="18" t="s">
        <v>87</v>
      </c>
      <c r="B97" s="35">
        <f>B98</f>
        <v>1000</v>
      </c>
      <c r="C97" s="35">
        <f>D97-B97</f>
        <v>0</v>
      </c>
      <c r="D97" s="35">
        <f>D98</f>
        <v>1000</v>
      </c>
      <c r="E97" s="35">
        <f>E98</f>
        <v>1102000</v>
      </c>
      <c r="F97" s="35">
        <f>G97-E97</f>
        <v>1106550</v>
      </c>
      <c r="G97" s="35">
        <f>G98</f>
        <v>2208550</v>
      </c>
      <c r="H97" s="35">
        <f t="shared" si="10"/>
        <v>2207550</v>
      </c>
      <c r="I97" s="71">
        <f>G97/D97*100</f>
        <v>220855.00000000003</v>
      </c>
      <c r="J97" s="19"/>
    </row>
    <row r="98" spans="1:10" ht="12.75">
      <c r="A98" s="18" t="s">
        <v>88</v>
      </c>
      <c r="B98" s="59">
        <v>1000</v>
      </c>
      <c r="C98" s="35">
        <f>D98-B98</f>
        <v>0</v>
      </c>
      <c r="D98" s="59">
        <v>1000</v>
      </c>
      <c r="E98" s="59">
        <v>1102000</v>
      </c>
      <c r="F98" s="35">
        <f>G98-E98</f>
        <v>1106550</v>
      </c>
      <c r="G98" s="59">
        <v>2208550</v>
      </c>
      <c r="H98" s="35">
        <f t="shared" si="10"/>
        <v>2207550</v>
      </c>
      <c r="I98" s="71">
        <f>G98/D98*100</f>
        <v>220855.00000000003</v>
      </c>
      <c r="J98" s="19"/>
    </row>
    <row r="99" spans="1:10" ht="12.75">
      <c r="A99" s="19" t="s">
        <v>247</v>
      </c>
      <c r="B99" s="36"/>
      <c r="C99" s="36"/>
      <c r="D99" s="36"/>
      <c r="E99" s="36"/>
      <c r="F99" s="36"/>
      <c r="G99" s="36"/>
      <c r="H99" s="36"/>
      <c r="I99" s="72"/>
      <c r="J99" s="19"/>
    </row>
    <row r="100" spans="1:10" ht="12.75">
      <c r="A100" s="18" t="s">
        <v>248</v>
      </c>
      <c r="B100" s="35">
        <f>B102</f>
        <v>1000</v>
      </c>
      <c r="C100" s="35">
        <f>D100-B100</f>
        <v>0</v>
      </c>
      <c r="D100" s="35">
        <f>D102</f>
        <v>1000</v>
      </c>
      <c r="E100" s="35">
        <f>E102</f>
        <v>4200000</v>
      </c>
      <c r="F100" s="35">
        <f>G100-E100</f>
        <v>1200000</v>
      </c>
      <c r="G100" s="35">
        <f>G102</f>
        <v>5400000</v>
      </c>
      <c r="H100" s="35">
        <f t="shared" si="10"/>
        <v>5399000</v>
      </c>
      <c r="I100" s="73">
        <f>G100/D100*100</f>
        <v>540000</v>
      </c>
      <c r="J100" s="19"/>
    </row>
    <row r="101" spans="1:10" ht="12.75">
      <c r="A101" s="19" t="s">
        <v>250</v>
      </c>
      <c r="B101" s="36"/>
      <c r="C101" s="36"/>
      <c r="D101" s="36"/>
      <c r="E101" s="36"/>
      <c r="F101" s="36"/>
      <c r="G101" s="36"/>
      <c r="H101" s="36"/>
      <c r="I101" s="74"/>
      <c r="J101" s="19"/>
    </row>
    <row r="102" spans="1:10" ht="12.75">
      <c r="A102" s="18" t="s">
        <v>249</v>
      </c>
      <c r="B102" s="59">
        <v>1000</v>
      </c>
      <c r="C102" s="35">
        <f>D102-B102</f>
        <v>0</v>
      </c>
      <c r="D102" s="59">
        <v>1000</v>
      </c>
      <c r="E102" s="59">
        <v>4200000</v>
      </c>
      <c r="F102" s="35">
        <f>G102-E102</f>
        <v>1200000</v>
      </c>
      <c r="G102" s="59">
        <v>5400000</v>
      </c>
      <c r="H102" s="35">
        <f t="shared" si="10"/>
        <v>5399000</v>
      </c>
      <c r="I102" s="73">
        <f>G102/D102*100</f>
        <v>540000</v>
      </c>
      <c r="J102" s="19"/>
    </row>
    <row r="103" spans="1:10" ht="12.75">
      <c r="A103" s="19" t="s">
        <v>89</v>
      </c>
      <c r="B103" s="36"/>
      <c r="C103" s="36"/>
      <c r="D103" s="36"/>
      <c r="E103" s="37"/>
      <c r="F103" s="37"/>
      <c r="G103" s="36"/>
      <c r="H103" s="36"/>
      <c r="I103" s="72"/>
      <c r="J103" s="19"/>
    </row>
    <row r="104" spans="1:10" ht="12.75">
      <c r="A104" s="18" t="s">
        <v>90</v>
      </c>
      <c r="B104" s="35">
        <f>B106</f>
        <v>1000</v>
      </c>
      <c r="C104" s="35">
        <f>D104-B104</f>
        <v>0</v>
      </c>
      <c r="D104" s="35">
        <f>D106</f>
        <v>1000</v>
      </c>
      <c r="E104" s="38">
        <f>E106</f>
        <v>0</v>
      </c>
      <c r="F104" s="38">
        <f>G104-E104</f>
        <v>0</v>
      </c>
      <c r="G104" s="35">
        <f>G106</f>
        <v>0</v>
      </c>
      <c r="H104" s="35">
        <f t="shared" si="10"/>
        <v>-1000</v>
      </c>
      <c r="I104" s="71">
        <f>G104/D104*100</f>
        <v>0</v>
      </c>
      <c r="J104" s="19"/>
    </row>
    <row r="105" spans="1:10" ht="12.75">
      <c r="A105" s="19" t="s">
        <v>92</v>
      </c>
      <c r="B105" s="36"/>
      <c r="C105" s="36"/>
      <c r="D105" s="36"/>
      <c r="E105" s="37"/>
      <c r="F105" s="37"/>
      <c r="G105" s="36"/>
      <c r="H105" s="36"/>
      <c r="I105" s="72"/>
      <c r="J105" s="19"/>
    </row>
    <row r="106" spans="1:10" ht="12.75">
      <c r="A106" s="18" t="s">
        <v>93</v>
      </c>
      <c r="B106" s="59">
        <v>1000</v>
      </c>
      <c r="C106" s="35">
        <f>D106-B106</f>
        <v>0</v>
      </c>
      <c r="D106" s="59">
        <v>1000</v>
      </c>
      <c r="E106" s="64">
        <v>0</v>
      </c>
      <c r="F106" s="38">
        <f>G106-E106</f>
        <v>0</v>
      </c>
      <c r="G106" s="59">
        <v>0</v>
      </c>
      <c r="H106" s="35">
        <f t="shared" si="10"/>
        <v>-1000</v>
      </c>
      <c r="I106" s="71">
        <f>G106/D106*100</f>
        <v>0</v>
      </c>
      <c r="J106" s="19"/>
    </row>
    <row r="107" spans="1:10" ht="12.75">
      <c r="A107" s="18" t="s">
        <v>94</v>
      </c>
      <c r="B107" s="35">
        <f>B108</f>
        <v>280000000</v>
      </c>
      <c r="C107" s="35">
        <f>D107-B107</f>
        <v>0</v>
      </c>
      <c r="D107" s="35">
        <f>D108</f>
        <v>280000000</v>
      </c>
      <c r="E107" s="38">
        <f>E108</f>
        <v>0</v>
      </c>
      <c r="F107" s="38">
        <f>G107-E107</f>
        <v>219600000</v>
      </c>
      <c r="G107" s="35">
        <f>G108</f>
        <v>219600000</v>
      </c>
      <c r="H107" s="35">
        <f t="shared" si="10"/>
        <v>-60400000</v>
      </c>
      <c r="I107" s="71">
        <f>G107/D107*100</f>
        <v>78.42857142857143</v>
      </c>
      <c r="J107" s="19"/>
    </row>
    <row r="108" spans="1:10" ht="12.75">
      <c r="A108" s="67" t="s">
        <v>95</v>
      </c>
      <c r="B108" s="91">
        <v>280000000</v>
      </c>
      <c r="C108" s="92">
        <f>D108-B108</f>
        <v>0</v>
      </c>
      <c r="D108" s="91">
        <v>280000000</v>
      </c>
      <c r="E108" s="93">
        <v>0</v>
      </c>
      <c r="F108" s="94">
        <f>G108-E108</f>
        <v>219600000</v>
      </c>
      <c r="G108" s="91">
        <v>219600000</v>
      </c>
      <c r="H108" s="92">
        <f t="shared" si="10"/>
        <v>-60400000</v>
      </c>
      <c r="I108" s="95">
        <f>G108/D108*100</f>
        <v>78.42857142857143</v>
      </c>
      <c r="J108" s="19" t="s">
        <v>239</v>
      </c>
    </row>
    <row r="109" spans="1:11" ht="12" hidden="1">
      <c r="A109" s="19" t="s">
        <v>234</v>
      </c>
      <c r="B109" s="60">
        <v>0</v>
      </c>
      <c r="C109" s="36"/>
      <c r="D109" s="60">
        <v>0</v>
      </c>
      <c r="E109" s="85">
        <v>0</v>
      </c>
      <c r="F109" s="37"/>
      <c r="G109" s="60">
        <v>0</v>
      </c>
      <c r="H109" s="36"/>
      <c r="I109" s="72"/>
      <c r="J109" s="19" t="s">
        <v>240</v>
      </c>
      <c r="K109" s="21" t="s">
        <v>238</v>
      </c>
    </row>
    <row r="110" spans="1:11" ht="24" hidden="1">
      <c r="A110" s="87" t="s">
        <v>236</v>
      </c>
      <c r="B110" s="59">
        <v>0</v>
      </c>
      <c r="C110" s="35"/>
      <c r="D110" s="59">
        <v>0</v>
      </c>
      <c r="E110" s="64">
        <v>0</v>
      </c>
      <c r="F110" s="38"/>
      <c r="G110" s="59">
        <v>0</v>
      </c>
      <c r="H110" s="35"/>
      <c r="I110" s="71"/>
      <c r="J110" s="19" t="s">
        <v>241</v>
      </c>
      <c r="K110" s="21" t="s">
        <v>238</v>
      </c>
    </row>
    <row r="111" spans="1:10" ht="12.75">
      <c r="A111" s="18" t="s">
        <v>96</v>
      </c>
      <c r="B111" s="35">
        <f>B112</f>
        <v>8051000</v>
      </c>
      <c r="C111" s="35">
        <f>D111-B111</f>
        <v>19470000</v>
      </c>
      <c r="D111" s="35">
        <f>D112</f>
        <v>27521000</v>
      </c>
      <c r="E111" s="38">
        <f>E112</f>
        <v>387000</v>
      </c>
      <c r="F111" s="38">
        <f>G111-E111</f>
        <v>27022820</v>
      </c>
      <c r="G111" s="35">
        <f>G112</f>
        <v>27409820</v>
      </c>
      <c r="H111" s="35">
        <f t="shared" si="10"/>
        <v>-111180</v>
      </c>
      <c r="I111" s="71">
        <f>G111/D111*100</f>
        <v>99.59601758657026</v>
      </c>
      <c r="J111" s="3"/>
    </row>
    <row r="112" spans="1:10" ht="12.75">
      <c r="A112" s="18" t="s">
        <v>97</v>
      </c>
      <c r="B112" s="59">
        <v>8051000</v>
      </c>
      <c r="C112" s="35">
        <f>D112-B112</f>
        <v>19470000</v>
      </c>
      <c r="D112" s="59">
        <v>27521000</v>
      </c>
      <c r="E112" s="64">
        <v>387000</v>
      </c>
      <c r="F112" s="38">
        <f>G112-E112</f>
        <v>27022820</v>
      </c>
      <c r="G112" s="59">
        <v>27409820</v>
      </c>
      <c r="H112" s="35">
        <f t="shared" si="10"/>
        <v>-111180</v>
      </c>
      <c r="I112" s="71">
        <f>G112/D112*100</f>
        <v>99.59601758657026</v>
      </c>
      <c r="J112" s="3"/>
    </row>
    <row r="113" spans="1:10" ht="12.75">
      <c r="A113" s="19"/>
      <c r="B113" s="36"/>
      <c r="C113" s="36"/>
      <c r="D113" s="36"/>
      <c r="E113" s="36"/>
      <c r="F113" s="36"/>
      <c r="G113" s="36"/>
      <c r="H113" s="36"/>
      <c r="I113" s="72"/>
      <c r="J113" s="19"/>
    </row>
    <row r="114" spans="1:10" ht="12.75">
      <c r="A114" s="22" t="s">
        <v>9</v>
      </c>
      <c r="B114" s="36">
        <f>B89+B91+B94+B97+B100+B104+B107+B111</f>
        <v>999706000</v>
      </c>
      <c r="C114" s="36">
        <f aca="true" t="shared" si="11" ref="C114:H114">C89+C91+C94+C97+C100+C104+C107+C111</f>
        <v>19470000</v>
      </c>
      <c r="D114" s="36">
        <f t="shared" si="11"/>
        <v>1019176000</v>
      </c>
      <c r="E114" s="36">
        <f t="shared" si="11"/>
        <v>533189000</v>
      </c>
      <c r="F114" s="36">
        <f t="shared" si="11"/>
        <v>426927370</v>
      </c>
      <c r="G114" s="36">
        <f t="shared" si="11"/>
        <v>960116370</v>
      </c>
      <c r="H114" s="36">
        <f t="shared" si="11"/>
        <v>-59059630</v>
      </c>
      <c r="I114" s="72">
        <f>G114/D114*100</f>
        <v>94.20515887344287</v>
      </c>
      <c r="J114" s="19"/>
    </row>
    <row r="115" spans="1:10" ht="12.75">
      <c r="A115" s="18"/>
      <c r="B115" s="35"/>
      <c r="C115" s="35"/>
      <c r="D115" s="35"/>
      <c r="E115" s="35"/>
      <c r="F115" s="35"/>
      <c r="G115" s="35"/>
      <c r="H115" s="35"/>
      <c r="I115" s="71"/>
      <c r="J115" s="19"/>
    </row>
    <row r="116" ht="12.75">
      <c r="J116" s="16"/>
    </row>
    <row r="117" ht="12.75">
      <c r="J117" s="16"/>
    </row>
    <row r="118" ht="12.75">
      <c r="J118" s="16"/>
    </row>
    <row r="119" ht="12.75">
      <c r="J119" s="16"/>
    </row>
    <row r="120" spans="1:10" ht="12.75">
      <c r="A120" s="17" t="s">
        <v>46</v>
      </c>
      <c r="B120" s="17"/>
      <c r="C120" s="17"/>
      <c r="D120" s="17"/>
      <c r="E120" s="17"/>
      <c r="F120" s="17"/>
      <c r="G120" s="17"/>
      <c r="H120" s="17"/>
      <c r="I120" s="17" t="s">
        <v>7</v>
      </c>
      <c r="J120" s="16"/>
    </row>
    <row r="121" spans="1:10" ht="12.75">
      <c r="A121" s="41"/>
      <c r="B121" s="67"/>
      <c r="C121" s="68" t="s">
        <v>10</v>
      </c>
      <c r="D121" s="69"/>
      <c r="E121" s="67"/>
      <c r="F121" s="68" t="s">
        <v>172</v>
      </c>
      <c r="G121" s="69"/>
      <c r="H121" s="76" t="s">
        <v>12</v>
      </c>
      <c r="I121" s="75" t="s">
        <v>54</v>
      </c>
      <c r="J121" s="19"/>
    </row>
    <row r="122" spans="1:10" ht="12.75">
      <c r="A122" s="22" t="s">
        <v>16</v>
      </c>
      <c r="B122" s="13" t="str">
        <f>$B$7</f>
        <v>3.9.30</v>
      </c>
      <c r="C122" s="13" t="str">
        <f>$C$7</f>
        <v>3.10.1～4.3.31</v>
      </c>
      <c r="D122" s="13" t="s">
        <v>17</v>
      </c>
      <c r="E122" s="13" t="str">
        <f>$E$7</f>
        <v>3.9.30</v>
      </c>
      <c r="F122" s="88" t="str">
        <f>$F$7</f>
        <v>3.10.1～</v>
      </c>
      <c r="G122" s="13" t="s">
        <v>18</v>
      </c>
      <c r="H122" s="22" t="s">
        <v>55</v>
      </c>
      <c r="I122" s="24" t="s">
        <v>20</v>
      </c>
      <c r="J122" s="19"/>
    </row>
    <row r="123" spans="1:10" ht="12.75">
      <c r="A123" s="18"/>
      <c r="B123" s="14" t="s">
        <v>22</v>
      </c>
      <c r="C123" s="34" t="s">
        <v>23</v>
      </c>
      <c r="D123" s="15"/>
      <c r="E123" s="14" t="s">
        <v>22</v>
      </c>
      <c r="F123" s="89" t="str">
        <f>$F$8</f>
        <v>4.3.31</v>
      </c>
      <c r="G123" s="15"/>
      <c r="H123" s="20" t="s">
        <v>56</v>
      </c>
      <c r="I123" s="25" t="s">
        <v>25</v>
      </c>
      <c r="J123" s="19"/>
    </row>
    <row r="124" spans="1:10" ht="12.75">
      <c r="A124" s="18" t="s">
        <v>98</v>
      </c>
      <c r="B124" s="35">
        <f>SUM(B125:B126)</f>
        <v>370716000</v>
      </c>
      <c r="C124" s="35">
        <f>D124-B124</f>
        <v>0</v>
      </c>
      <c r="D124" s="35">
        <f>SUM(D125:D126)</f>
        <v>370716000</v>
      </c>
      <c r="E124" s="35">
        <f>SUM(E125:E126)</f>
        <v>34460166</v>
      </c>
      <c r="F124" s="35">
        <f>G124-E124</f>
        <v>282258071</v>
      </c>
      <c r="G124" s="35">
        <f>SUM(G125:G126)</f>
        <v>316718237</v>
      </c>
      <c r="H124" s="35">
        <f>D124-G124</f>
        <v>53997763</v>
      </c>
      <c r="I124" s="42">
        <f>G124/D124*100</f>
        <v>85.43419679754852</v>
      </c>
      <c r="J124" s="19"/>
    </row>
    <row r="125" spans="1:10" ht="12.75">
      <c r="A125" s="18" t="s">
        <v>99</v>
      </c>
      <c r="B125" s="59">
        <v>39388000</v>
      </c>
      <c r="C125" s="35">
        <f aca="true" t="shared" si="12" ref="C125:C137">D125-B125</f>
        <v>0</v>
      </c>
      <c r="D125" s="59">
        <v>39388000</v>
      </c>
      <c r="E125" s="59">
        <v>2178000</v>
      </c>
      <c r="F125" s="35">
        <f>G125-E125</f>
        <v>35717000</v>
      </c>
      <c r="G125" s="59">
        <v>37895000</v>
      </c>
      <c r="H125" s="35">
        <f>D125-G125</f>
        <v>1493000</v>
      </c>
      <c r="I125" s="42">
        <f>G125/D125*100</f>
        <v>96.20950543312684</v>
      </c>
      <c r="J125" s="19"/>
    </row>
    <row r="126" spans="1:10" ht="12.75">
      <c r="A126" s="67" t="s">
        <v>91</v>
      </c>
      <c r="B126" s="91">
        <v>331328000</v>
      </c>
      <c r="C126" s="92">
        <f t="shared" si="12"/>
        <v>0</v>
      </c>
      <c r="D126" s="91">
        <v>331328000</v>
      </c>
      <c r="E126" s="91">
        <v>32282166</v>
      </c>
      <c r="F126" s="92">
        <f>G126-E126</f>
        <v>246541071</v>
      </c>
      <c r="G126" s="91">
        <v>278823237</v>
      </c>
      <c r="H126" s="92">
        <f>D126-G126</f>
        <v>52504763</v>
      </c>
      <c r="I126" s="96">
        <f>G126/D126*100</f>
        <v>84.15323697363338</v>
      </c>
      <c r="J126" s="19" t="s">
        <v>239</v>
      </c>
    </row>
    <row r="127" spans="1:11" ht="12" hidden="1">
      <c r="A127" s="19" t="s">
        <v>235</v>
      </c>
      <c r="B127" s="60">
        <v>0</v>
      </c>
      <c r="C127" s="36"/>
      <c r="D127" s="60">
        <v>0</v>
      </c>
      <c r="E127" s="60">
        <v>0</v>
      </c>
      <c r="F127" s="36"/>
      <c r="G127" s="60">
        <v>0</v>
      </c>
      <c r="H127" s="36"/>
      <c r="I127" s="43"/>
      <c r="J127" s="19" t="s">
        <v>240</v>
      </c>
      <c r="K127" s="21" t="s">
        <v>238</v>
      </c>
    </row>
    <row r="128" spans="1:11" ht="21" hidden="1">
      <c r="A128" s="86" t="s">
        <v>237</v>
      </c>
      <c r="B128" s="59">
        <v>0</v>
      </c>
      <c r="C128" s="35"/>
      <c r="D128" s="59">
        <v>0</v>
      </c>
      <c r="E128" s="59">
        <v>0</v>
      </c>
      <c r="F128" s="35"/>
      <c r="G128" s="59">
        <v>0</v>
      </c>
      <c r="H128" s="35"/>
      <c r="I128" s="42"/>
      <c r="J128" s="19" t="s">
        <v>241</v>
      </c>
      <c r="K128" s="21" t="s">
        <v>238</v>
      </c>
    </row>
    <row r="129" spans="1:10" ht="12.75">
      <c r="A129" s="18" t="s">
        <v>100</v>
      </c>
      <c r="B129" s="35">
        <f>SUM(B130:B133)</f>
        <v>980174000</v>
      </c>
      <c r="C129" s="35">
        <f t="shared" si="12"/>
        <v>210000</v>
      </c>
      <c r="D129" s="35">
        <f>SUM(D130:D133)</f>
        <v>980384000</v>
      </c>
      <c r="E129" s="35">
        <f>SUM(E130:E133)</f>
        <v>466671155</v>
      </c>
      <c r="F129" s="35">
        <f>G129-E129</f>
        <v>513712283</v>
      </c>
      <c r="G129" s="35">
        <f>SUM(G130:G133)</f>
        <v>980383438</v>
      </c>
      <c r="H129" s="35">
        <f>D129-G129</f>
        <v>562</v>
      </c>
      <c r="I129" s="42">
        <f>G129/D129*100</f>
        <v>99.99994267552306</v>
      </c>
      <c r="J129" s="19"/>
    </row>
    <row r="130" spans="1:10" ht="12.75">
      <c r="A130" s="19" t="s">
        <v>101</v>
      </c>
      <c r="B130" s="60"/>
      <c r="C130" s="61"/>
      <c r="D130" s="60"/>
      <c r="E130" s="60"/>
      <c r="F130" s="36"/>
      <c r="G130" s="60"/>
      <c r="H130" s="36"/>
      <c r="I130" s="43"/>
      <c r="J130" s="19"/>
    </row>
    <row r="131" spans="1:10" ht="12.75">
      <c r="A131" s="18" t="s">
        <v>102</v>
      </c>
      <c r="B131" s="59">
        <v>882261000</v>
      </c>
      <c r="C131" s="62">
        <f>D131-B131</f>
        <v>210000</v>
      </c>
      <c r="D131" s="59">
        <v>882471000</v>
      </c>
      <c r="E131" s="59">
        <v>440005155</v>
      </c>
      <c r="F131" s="35">
        <f>G131-E131</f>
        <v>442465283</v>
      </c>
      <c r="G131" s="59">
        <v>882470438</v>
      </c>
      <c r="H131" s="35">
        <f>D131-G131</f>
        <v>562</v>
      </c>
      <c r="I131" s="42">
        <f>G131/D131*100</f>
        <v>99.9999363151877</v>
      </c>
      <c r="J131" s="19"/>
    </row>
    <row r="132" spans="1:10" ht="12.75">
      <c r="A132" s="19" t="s">
        <v>141</v>
      </c>
      <c r="B132" s="60"/>
      <c r="C132" s="61"/>
      <c r="D132" s="60"/>
      <c r="E132" s="60"/>
      <c r="F132" s="36"/>
      <c r="G132" s="60"/>
      <c r="H132" s="36"/>
      <c r="I132" s="43"/>
      <c r="J132" s="19"/>
    </row>
    <row r="133" spans="1:10" ht="12.75">
      <c r="A133" s="18" t="s">
        <v>102</v>
      </c>
      <c r="B133" s="59">
        <v>97913000</v>
      </c>
      <c r="C133" s="62">
        <f t="shared" si="12"/>
        <v>0</v>
      </c>
      <c r="D133" s="59">
        <v>97913000</v>
      </c>
      <c r="E133" s="59">
        <v>26666000</v>
      </c>
      <c r="F133" s="35">
        <f>G133-E133</f>
        <v>71247000</v>
      </c>
      <c r="G133" s="59">
        <v>97913000</v>
      </c>
      <c r="H133" s="35">
        <f>D133-G133</f>
        <v>0</v>
      </c>
      <c r="I133" s="42">
        <f>G133/D133*100</f>
        <v>100</v>
      </c>
      <c r="J133" s="3"/>
    </row>
    <row r="134" spans="1:10" ht="12">
      <c r="A134" s="19" t="s">
        <v>251</v>
      </c>
      <c r="B134" s="36"/>
      <c r="C134" s="61"/>
      <c r="D134" s="36"/>
      <c r="E134" s="36"/>
      <c r="F134" s="36"/>
      <c r="G134" s="36"/>
      <c r="H134" s="36"/>
      <c r="I134" s="43"/>
      <c r="J134" s="19"/>
    </row>
    <row r="135" spans="1:10" ht="12">
      <c r="A135" s="18" t="s">
        <v>103</v>
      </c>
      <c r="B135" s="35">
        <f>B137</f>
        <v>27000000</v>
      </c>
      <c r="C135" s="62">
        <f t="shared" si="12"/>
        <v>0</v>
      </c>
      <c r="D135" s="35">
        <f>D137</f>
        <v>27000000</v>
      </c>
      <c r="E135" s="35">
        <f>E137</f>
        <v>12900000</v>
      </c>
      <c r="F135" s="35">
        <f>G135-E135</f>
        <v>12900000</v>
      </c>
      <c r="G135" s="35">
        <f>G137</f>
        <v>25800000</v>
      </c>
      <c r="H135" s="35">
        <f>D135-G135</f>
        <v>1200000</v>
      </c>
      <c r="I135" s="42">
        <f>G135/D135*100</f>
        <v>95.55555555555556</v>
      </c>
      <c r="J135" s="19"/>
    </row>
    <row r="136" spans="1:10" ht="12">
      <c r="A136" s="19" t="s">
        <v>250</v>
      </c>
      <c r="B136" s="36"/>
      <c r="C136" s="61"/>
      <c r="D136" s="36"/>
      <c r="E136" s="36"/>
      <c r="F136" s="36"/>
      <c r="G136" s="36"/>
      <c r="H136" s="36"/>
      <c r="I136" s="43"/>
      <c r="J136" s="19"/>
    </row>
    <row r="137" spans="1:10" ht="12">
      <c r="A137" s="18" t="s">
        <v>104</v>
      </c>
      <c r="B137" s="59">
        <v>27000000</v>
      </c>
      <c r="C137" s="62">
        <f t="shared" si="12"/>
        <v>0</v>
      </c>
      <c r="D137" s="59">
        <v>27000000</v>
      </c>
      <c r="E137" s="59">
        <v>12900000</v>
      </c>
      <c r="F137" s="35">
        <f>G137-E137</f>
        <v>12900000</v>
      </c>
      <c r="G137" s="59">
        <v>25800000</v>
      </c>
      <c r="H137" s="35">
        <f>D137-G137</f>
        <v>1200000</v>
      </c>
      <c r="I137" s="42">
        <f>G137/D137*100</f>
        <v>95.55555555555556</v>
      </c>
      <c r="J137" s="19"/>
    </row>
    <row r="138" spans="1:10" ht="12">
      <c r="A138" s="19"/>
      <c r="B138" s="36"/>
      <c r="C138" s="36"/>
      <c r="D138" s="36"/>
      <c r="E138" s="36"/>
      <c r="F138" s="36"/>
      <c r="G138" s="36"/>
      <c r="H138" s="36"/>
      <c r="I138" s="43"/>
      <c r="J138" s="19"/>
    </row>
    <row r="139" spans="1:10" ht="12">
      <c r="A139" s="22" t="s">
        <v>15</v>
      </c>
      <c r="B139" s="36">
        <f aca="true" t="shared" si="13" ref="B139:H139">B124+B129+B135</f>
        <v>1377890000</v>
      </c>
      <c r="C139" s="36">
        <f t="shared" si="13"/>
        <v>210000</v>
      </c>
      <c r="D139" s="36">
        <f t="shared" si="13"/>
        <v>1378100000</v>
      </c>
      <c r="E139" s="36">
        <f t="shared" si="13"/>
        <v>514031321</v>
      </c>
      <c r="F139" s="36">
        <f t="shared" si="13"/>
        <v>808870354</v>
      </c>
      <c r="G139" s="36">
        <f t="shared" si="13"/>
        <v>1322901675</v>
      </c>
      <c r="H139" s="36">
        <f t="shared" si="13"/>
        <v>55198325</v>
      </c>
      <c r="I139" s="43">
        <f>G139/D139*100</f>
        <v>95.99460670488354</v>
      </c>
      <c r="J139" s="19"/>
    </row>
    <row r="140" spans="1:10" ht="12">
      <c r="A140" s="18"/>
      <c r="B140" s="35"/>
      <c r="C140" s="35"/>
      <c r="D140" s="35"/>
      <c r="E140" s="35"/>
      <c r="F140" s="35"/>
      <c r="G140" s="35"/>
      <c r="H140" s="35"/>
      <c r="I140" s="42"/>
      <c r="J140" s="19"/>
    </row>
  </sheetData>
  <sheetProtection/>
  <printOptions/>
  <pageMargins left="0.5905511811023623" right="0.1968503937007874" top="0.7874015748031497" bottom="0.3937007874015748" header="0.5118110236220472" footer="0.5118110236220472"/>
  <pageSetup blackAndWhite="1" fitToHeight="0" fitToWidth="1" horizontalDpi="300" verticalDpi="300" orientation="landscape" paperSize="9" scale="98" r:id="rId3"/>
  <rowBreaks count="3" manualBreakCount="3">
    <brk id="40" max="255" man="1"/>
    <brk id="80" max="255" man="1"/>
    <brk id="115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39"/>
  <sheetViews>
    <sheetView zoomScalePageLayoutView="0" workbookViewId="0" topLeftCell="A1">
      <selection activeCell="H19" sqref="H19:I19"/>
    </sheetView>
  </sheetViews>
  <sheetFormatPr defaultColWidth="10.625" defaultRowHeight="12.75"/>
  <cols>
    <col min="1" max="1" width="11.375" style="8" customWidth="1"/>
    <col min="2" max="3" width="7.75390625" style="8" customWidth="1"/>
    <col min="4" max="4" width="3.75390625" style="8" customWidth="1"/>
    <col min="5" max="6" width="7.75390625" style="8" customWidth="1"/>
    <col min="7" max="7" width="3.75390625" style="8" customWidth="1"/>
    <col min="8" max="9" width="7.75390625" style="8" customWidth="1"/>
    <col min="10" max="10" width="3.75390625" style="8" customWidth="1"/>
    <col min="11" max="11" width="5.75390625" style="8" customWidth="1"/>
    <col min="12" max="12" width="4.75390625" style="8" customWidth="1"/>
    <col min="13" max="13" width="3.75390625" style="8" customWidth="1"/>
    <col min="14" max="14" width="8.75390625" style="8" customWidth="1"/>
    <col min="15" max="16384" width="10.625" style="8" customWidth="1"/>
  </cols>
  <sheetData>
    <row r="1" ht="12">
      <c r="A1" s="8" t="s">
        <v>184</v>
      </c>
    </row>
    <row r="2" ht="12">
      <c r="A2" s="8" t="s">
        <v>106</v>
      </c>
    </row>
    <row r="4" spans="1:14" ht="12">
      <c r="A4" s="153" t="s">
        <v>107</v>
      </c>
      <c r="B4" s="178" t="s">
        <v>257</v>
      </c>
      <c r="C4" s="179"/>
      <c r="D4" s="180"/>
      <c r="E4" s="178" t="s">
        <v>259</v>
      </c>
      <c r="F4" s="179"/>
      <c r="G4" s="180"/>
      <c r="H4" s="153" t="s">
        <v>109</v>
      </c>
      <c r="I4" s="159"/>
      <c r="J4" s="160"/>
      <c r="K4" s="6"/>
      <c r="L4" s="9"/>
      <c r="M4" s="7"/>
      <c r="N4" s="160" t="s">
        <v>111</v>
      </c>
    </row>
    <row r="5" spans="1:14" ht="12">
      <c r="A5" s="154"/>
      <c r="B5" s="175" t="s">
        <v>258</v>
      </c>
      <c r="C5" s="176"/>
      <c r="D5" s="177"/>
      <c r="E5" s="175" t="s">
        <v>260</v>
      </c>
      <c r="F5" s="176"/>
      <c r="G5" s="177"/>
      <c r="H5" s="154"/>
      <c r="I5" s="161"/>
      <c r="J5" s="162"/>
      <c r="K5" s="172" t="s">
        <v>110</v>
      </c>
      <c r="L5" s="173"/>
      <c r="M5" s="174"/>
      <c r="N5" s="162"/>
    </row>
    <row r="6" spans="1:14" ht="12">
      <c r="A6" s="155"/>
      <c r="B6" s="165" t="s">
        <v>108</v>
      </c>
      <c r="C6" s="166"/>
      <c r="D6" s="167"/>
      <c r="E6" s="165" t="s">
        <v>108</v>
      </c>
      <c r="F6" s="166"/>
      <c r="G6" s="167"/>
      <c r="H6" s="165" t="s">
        <v>108</v>
      </c>
      <c r="I6" s="166"/>
      <c r="J6" s="167"/>
      <c r="K6" s="5"/>
      <c r="L6" s="10"/>
      <c r="M6" s="4"/>
      <c r="N6" s="164"/>
    </row>
    <row r="7" spans="1:14" ht="12" customHeight="1">
      <c r="A7" s="23" t="s">
        <v>112</v>
      </c>
      <c r="B7" s="168">
        <f>'P7'!C52</f>
        <v>44920</v>
      </c>
      <c r="C7" s="169"/>
      <c r="D7" s="11" t="s">
        <v>142</v>
      </c>
      <c r="E7" s="168">
        <f>'P7'!J52</f>
        <v>48520</v>
      </c>
      <c r="F7" s="169"/>
      <c r="G7" s="11" t="s">
        <v>142</v>
      </c>
      <c r="H7" s="168">
        <f>B7+E7</f>
        <v>93440</v>
      </c>
      <c r="I7" s="169"/>
      <c r="J7" s="11" t="s">
        <v>143</v>
      </c>
      <c r="K7" s="170">
        <f>H7/N7</f>
        <v>256</v>
      </c>
      <c r="L7" s="171"/>
      <c r="M7" s="11" t="s">
        <v>143</v>
      </c>
      <c r="N7" s="65">
        <v>365</v>
      </c>
    </row>
    <row r="8" spans="1:14" ht="12">
      <c r="A8" s="26" t="s">
        <v>113</v>
      </c>
      <c r="B8" s="168">
        <f>'P7'!C53</f>
        <v>73195</v>
      </c>
      <c r="C8" s="169"/>
      <c r="D8" s="11" t="s">
        <v>142</v>
      </c>
      <c r="E8" s="168">
        <f>'P7'!J53</f>
        <v>72662</v>
      </c>
      <c r="F8" s="169"/>
      <c r="G8" s="11" t="s">
        <v>142</v>
      </c>
      <c r="H8" s="168">
        <f>B8+E8</f>
        <v>145857</v>
      </c>
      <c r="I8" s="169"/>
      <c r="J8" s="11" t="s">
        <v>143</v>
      </c>
      <c r="K8" s="170">
        <f>H8/N8</f>
        <v>602.7148760330579</v>
      </c>
      <c r="L8" s="171"/>
      <c r="M8" s="11" t="s">
        <v>143</v>
      </c>
      <c r="N8" s="66">
        <v>242</v>
      </c>
    </row>
    <row r="11" ht="12">
      <c r="A11" s="8" t="s">
        <v>114</v>
      </c>
    </row>
    <row r="13" spans="1:10" ht="12">
      <c r="A13" s="153" t="s">
        <v>107</v>
      </c>
      <c r="B13" s="156" t="s">
        <v>115</v>
      </c>
      <c r="C13" s="157"/>
      <c r="D13" s="157"/>
      <c r="E13" s="157"/>
      <c r="F13" s="157"/>
      <c r="G13" s="158"/>
      <c r="H13" s="153" t="s">
        <v>109</v>
      </c>
      <c r="I13" s="159"/>
      <c r="J13" s="160"/>
    </row>
    <row r="14" spans="1:10" ht="12" customHeight="1">
      <c r="A14" s="154"/>
      <c r="B14" s="181" t="str">
        <f>$B$4</f>
        <v>　3.4.1～</v>
      </c>
      <c r="C14" s="182"/>
      <c r="D14" s="183"/>
      <c r="E14" s="181" t="str">
        <f>E4</f>
        <v>　3.10.1～</v>
      </c>
      <c r="F14" s="182"/>
      <c r="G14" s="183"/>
      <c r="H14" s="154"/>
      <c r="I14" s="161"/>
      <c r="J14" s="162"/>
    </row>
    <row r="15" spans="1:10" ht="12">
      <c r="A15" s="155"/>
      <c r="B15" s="184" t="str">
        <f>$B$5</f>
        <v>3.9.30 </v>
      </c>
      <c r="C15" s="185"/>
      <c r="D15" s="186"/>
      <c r="E15" s="184" t="str">
        <f>E5</f>
        <v>4.3.31 </v>
      </c>
      <c r="F15" s="185"/>
      <c r="G15" s="186"/>
      <c r="H15" s="155"/>
      <c r="I15" s="163"/>
      <c r="J15" s="164"/>
    </row>
    <row r="16" spans="1:10" ht="12">
      <c r="A16" s="23" t="s">
        <v>229</v>
      </c>
      <c r="B16" s="147">
        <v>352</v>
      </c>
      <c r="C16" s="148"/>
      <c r="D16" s="7" t="s">
        <v>144</v>
      </c>
      <c r="E16" s="149">
        <v>352</v>
      </c>
      <c r="F16" s="150"/>
      <c r="G16" s="7" t="s">
        <v>144</v>
      </c>
      <c r="H16" s="151">
        <f>E16</f>
        <v>352</v>
      </c>
      <c r="I16" s="152"/>
      <c r="J16" s="7" t="s">
        <v>144</v>
      </c>
    </row>
    <row r="17" spans="1:10" ht="12">
      <c r="A17" s="26" t="s">
        <v>108</v>
      </c>
      <c r="B17" s="145">
        <f>B7</f>
        <v>44920</v>
      </c>
      <c r="C17" s="146"/>
      <c r="D17" s="11" t="s">
        <v>143</v>
      </c>
      <c r="E17" s="145">
        <f>E7</f>
        <v>48520</v>
      </c>
      <c r="F17" s="146"/>
      <c r="G17" s="11" t="s">
        <v>143</v>
      </c>
      <c r="H17" s="145">
        <f>H7</f>
        <v>93440</v>
      </c>
      <c r="I17" s="146"/>
      <c r="J17" s="11" t="s">
        <v>143</v>
      </c>
    </row>
    <row r="18" spans="1:10" ht="12">
      <c r="A18" s="26" t="s">
        <v>110</v>
      </c>
      <c r="B18" s="137">
        <f>B17/B20</f>
        <v>245.46448087431693</v>
      </c>
      <c r="C18" s="138"/>
      <c r="D18" s="11" t="s">
        <v>143</v>
      </c>
      <c r="E18" s="137">
        <f>E17/E20</f>
        <v>266.5934065934066</v>
      </c>
      <c r="F18" s="138"/>
      <c r="G18" s="11" t="s">
        <v>143</v>
      </c>
      <c r="H18" s="137">
        <f>H17/H20</f>
        <v>256</v>
      </c>
      <c r="I18" s="138"/>
      <c r="J18" s="11" t="s">
        <v>143</v>
      </c>
    </row>
    <row r="19" spans="1:10" ht="12">
      <c r="A19" s="26" t="s">
        <v>116</v>
      </c>
      <c r="B19" s="137">
        <f>B18/B16*100</f>
        <v>69.73422752111277</v>
      </c>
      <c r="C19" s="138"/>
      <c r="D19" s="12" t="s">
        <v>145</v>
      </c>
      <c r="E19" s="137">
        <f>E18/E16*100</f>
        <v>75.73676323676324</v>
      </c>
      <c r="F19" s="138"/>
      <c r="G19" s="12" t="s">
        <v>145</v>
      </c>
      <c r="H19" s="139">
        <f>H18/H16*100</f>
        <v>72.72727272727273</v>
      </c>
      <c r="I19" s="140"/>
      <c r="J19" s="12" t="s">
        <v>145</v>
      </c>
    </row>
    <row r="20" spans="1:10" ht="12">
      <c r="A20" s="26" t="s">
        <v>117</v>
      </c>
      <c r="B20" s="141">
        <v>183</v>
      </c>
      <c r="C20" s="142"/>
      <c r="D20" s="11" t="s">
        <v>146</v>
      </c>
      <c r="E20" s="143">
        <f>H20-B20</f>
        <v>182</v>
      </c>
      <c r="F20" s="144"/>
      <c r="G20" s="11" t="s">
        <v>146</v>
      </c>
      <c r="H20" s="143">
        <f>N7</f>
        <v>365</v>
      </c>
      <c r="I20" s="144"/>
      <c r="J20" s="11" t="s">
        <v>146</v>
      </c>
    </row>
    <row r="21" spans="8:14" ht="12">
      <c r="H21" s="1"/>
      <c r="I21" s="1"/>
      <c r="J21" s="27"/>
      <c r="N21" s="1"/>
    </row>
    <row r="22" ht="12">
      <c r="N22" s="1"/>
    </row>
    <row r="23" spans="1:14" ht="12">
      <c r="A23" s="2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2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</row>
    <row r="25" spans="1:14" ht="12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</row>
    <row r="26" spans="1:14" ht="12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</row>
    <row r="27" spans="1:14" ht="12">
      <c r="A27" s="29"/>
      <c r="B27" s="30"/>
      <c r="C27" s="30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4" ht="12">
      <c r="A28" s="29"/>
      <c r="B28" s="28"/>
      <c r="C28" s="28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4" ht="12">
      <c r="A29" s="29"/>
      <c r="B29" s="28"/>
      <c r="C29" s="28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4" ht="12" customHeight="1">
      <c r="A30" s="29"/>
      <c r="B30" s="30"/>
      <c r="C30" s="30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</row>
    <row r="31" spans="1:14" ht="12">
      <c r="A31" s="29"/>
      <c r="B31" s="28"/>
      <c r="C31" s="28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2">
      <c r="A32" s="29"/>
      <c r="B32" s="28"/>
      <c r="C32" s="28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2">
      <c r="A33" s="29"/>
      <c r="B33" s="30"/>
      <c r="C33" s="30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</row>
    <row r="34" spans="1:14" ht="12">
      <c r="A34" s="29"/>
      <c r="B34" s="28"/>
      <c r="C34" s="28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</row>
    <row r="35" spans="1:14" ht="12">
      <c r="A35" s="29"/>
      <c r="B35" s="28"/>
      <c r="C35" s="28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</row>
    <row r="36" spans="1:14" ht="12">
      <c r="A36" s="29"/>
      <c r="B36" s="30"/>
      <c r="C36" s="30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</row>
    <row r="37" spans="1:14" ht="12">
      <c r="A37" s="29"/>
      <c r="B37" s="28"/>
      <c r="C37" s="28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</row>
    <row r="38" spans="1:14" ht="12">
      <c r="A38" s="29"/>
      <c r="B38" s="28"/>
      <c r="C38" s="28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</row>
    <row r="39" spans="1:14" ht="12">
      <c r="A39" s="29"/>
      <c r="B39" s="30"/>
      <c r="C39" s="30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</row>
    <row r="40" spans="1:14" ht="12">
      <c r="A40" s="29"/>
      <c r="B40" s="28"/>
      <c r="C40" s="28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2">
      <c r="A41" s="29"/>
      <c r="B41" s="28"/>
      <c r="C41" s="28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2">
      <c r="A42" s="29"/>
      <c r="B42" s="30"/>
      <c r="C42" s="30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</row>
    <row r="43" spans="1:14" ht="12">
      <c r="A43" s="29"/>
      <c r="B43" s="28"/>
      <c r="C43" s="28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</row>
    <row r="44" spans="1:14" ht="12">
      <c r="A44" s="29"/>
      <c r="B44" s="28"/>
      <c r="C44" s="28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</row>
    <row r="45" spans="1:14" ht="12" customHeight="1">
      <c r="A45" s="29"/>
      <c r="B45" s="30"/>
      <c r="C45" s="30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</row>
    <row r="46" spans="1:14" ht="12">
      <c r="A46" s="29"/>
      <c r="B46" s="28"/>
      <c r="C46" s="28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</row>
    <row r="47" spans="1:14" ht="12">
      <c r="A47" s="29"/>
      <c r="B47" s="28"/>
      <c r="C47" s="28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2">
      <c r="A48" s="29"/>
      <c r="B48" s="30"/>
      <c r="C48" s="30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</row>
    <row r="49" spans="1:14" ht="12">
      <c r="A49" s="31"/>
      <c r="B49" s="28"/>
      <c r="C49" s="28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</row>
    <row r="50" spans="1:14" ht="12">
      <c r="A50" s="29"/>
      <c r="B50" s="28"/>
      <c r="C50" s="28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</row>
    <row r="51" spans="1:14" ht="12">
      <c r="A51" s="29"/>
      <c r="B51" s="30"/>
      <c r="C51" s="3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ht="12">
      <c r="A52" s="29"/>
      <c r="B52" s="28"/>
      <c r="C52" s="28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ht="12">
      <c r="A53" s="29"/>
      <c r="B53" s="28"/>
      <c r="C53" s="28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4" ht="12">
      <c r="A54" s="29"/>
      <c r="B54" s="30"/>
      <c r="C54" s="30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ht="12">
      <c r="A55" s="29"/>
      <c r="B55" s="28"/>
      <c r="C55" s="28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ht="12">
      <c r="A56" s="29"/>
      <c r="B56" s="28"/>
      <c r="C56" s="28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2">
      <c r="A57" s="29"/>
      <c r="B57" s="30"/>
      <c r="C57" s="30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ht="12">
      <c r="A58" s="29"/>
      <c r="B58" s="28"/>
      <c r="C58" s="28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ht="12">
      <c r="A59" s="29"/>
      <c r="B59" s="28"/>
      <c r="C59" s="28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4" ht="12">
      <c r="A60" s="29"/>
      <c r="B60" s="30"/>
      <c r="C60" s="30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4" ht="12">
      <c r="A61" s="29"/>
      <c r="B61" s="28"/>
      <c r="C61" s="28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  <row r="62" spans="1:14" ht="12">
      <c r="A62" s="29"/>
      <c r="B62" s="28"/>
      <c r="C62" s="28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</row>
    <row r="63" spans="1:14" ht="12">
      <c r="A63" s="29"/>
      <c r="B63" s="30"/>
      <c r="C63" s="30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</row>
    <row r="64" spans="1:14" ht="12">
      <c r="A64" s="31"/>
      <c r="B64" s="28"/>
      <c r="C64" s="28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</row>
    <row r="65" spans="1:14" ht="12">
      <c r="A65" s="29"/>
      <c r="B65" s="28"/>
      <c r="C65" s="28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2">
      <c r="A66" s="29"/>
      <c r="B66" s="30"/>
      <c r="C66" s="30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</row>
    <row r="67" spans="1:14" ht="12">
      <c r="A67" s="29"/>
      <c r="B67" s="28"/>
      <c r="C67" s="28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</row>
    <row r="68" spans="1:14" ht="12">
      <c r="A68" s="29"/>
      <c r="B68" s="28"/>
      <c r="C68" s="28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</row>
    <row r="69" spans="1:14" ht="12" customHeight="1">
      <c r="A69" s="29"/>
      <c r="B69" s="30"/>
      <c r="C69" s="30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</row>
    <row r="70" spans="1:14" ht="12">
      <c r="A70" s="29"/>
      <c r="B70" s="28"/>
      <c r="C70" s="28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</row>
    <row r="71" spans="1:14" ht="12">
      <c r="A71" s="29"/>
      <c r="B71" s="28"/>
      <c r="C71" s="28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</row>
    <row r="72" spans="1:14" ht="12">
      <c r="A72" s="29"/>
      <c r="B72" s="30"/>
      <c r="C72" s="30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</row>
    <row r="73" spans="1:14" ht="12">
      <c r="A73" s="29"/>
      <c r="B73" s="28"/>
      <c r="C73" s="28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2">
      <c r="A74" s="29"/>
      <c r="B74" s="28"/>
      <c r="C74" s="28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</row>
    <row r="75" spans="1:14" ht="12">
      <c r="A75" s="29"/>
      <c r="B75" s="30"/>
      <c r="C75" s="30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</row>
    <row r="76" spans="1:14" ht="12">
      <c r="A76" s="29"/>
      <c r="B76" s="28"/>
      <c r="C76" s="28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</row>
    <row r="77" spans="1:14" ht="12">
      <c r="A77" s="29"/>
      <c r="B77" s="28"/>
      <c r="C77" s="28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</row>
    <row r="78" spans="1:14" ht="12">
      <c r="A78" s="29"/>
      <c r="B78" s="30"/>
      <c r="C78" s="30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</row>
    <row r="79" spans="1:14" ht="12">
      <c r="A79" s="29"/>
      <c r="B79" s="28"/>
      <c r="C79" s="28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</row>
    <row r="80" spans="1:14" ht="12">
      <c r="A80" s="29"/>
      <c r="B80" s="28"/>
      <c r="C80" s="28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2">
      <c r="A81" s="29"/>
      <c r="B81" s="30"/>
      <c r="C81" s="30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 ht="12">
      <c r="A82" s="31"/>
      <c r="B82" s="28"/>
      <c r="C82" s="28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  <row r="83" spans="1:14" ht="12">
      <c r="A83" s="29"/>
      <c r="B83" s="28"/>
      <c r="C83" s="28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</row>
    <row r="84" spans="1:14" ht="12">
      <c r="A84" s="29"/>
      <c r="B84" s="30"/>
      <c r="C84" s="30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</row>
    <row r="85" spans="1:14" ht="12">
      <c r="A85" s="21"/>
      <c r="B85" s="28"/>
      <c r="C85" s="28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</row>
    <row r="86" spans="1:14" ht="12">
      <c r="A86" s="29"/>
      <c r="B86" s="28"/>
      <c r="C86" s="28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</row>
    <row r="87" spans="1:14" ht="12">
      <c r="A87" s="29"/>
      <c r="B87" s="30"/>
      <c r="C87" s="30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</row>
    <row r="88" spans="1:14" ht="12">
      <c r="A88" s="32"/>
      <c r="B88" s="28"/>
      <c r="C88" s="28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2">
      <c r="A89" s="29"/>
      <c r="B89" s="28"/>
      <c r="C89" s="28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</row>
    <row r="90" spans="1:14" ht="12">
      <c r="A90" s="29"/>
      <c r="B90" s="30"/>
      <c r="C90" s="30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</row>
    <row r="91" spans="1:14" ht="12">
      <c r="A91" s="33"/>
      <c r="B91" s="28"/>
      <c r="C91" s="28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</row>
    <row r="92" spans="1:14" ht="12">
      <c r="A92" s="29"/>
      <c r="B92" s="28"/>
      <c r="C92" s="28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</row>
    <row r="93" spans="1:14" ht="12">
      <c r="A93" s="28"/>
      <c r="B93" s="30"/>
      <c r="C93" s="30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</row>
    <row r="94" spans="1:14" ht="12">
      <c r="A94" s="29"/>
      <c r="B94" s="28"/>
      <c r="C94" s="2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</row>
    <row r="95" spans="1:14" ht="12">
      <c r="A95" s="28"/>
      <c r="B95" s="28"/>
      <c r="C95" s="28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</row>
    <row r="99" spans="1:13" ht="1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ht="1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ht="1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</row>
    <row r="102" spans="1:13" ht="1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</row>
    <row r="103" spans="1:13" ht="1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</row>
    <row r="104" spans="1:13" ht="1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</row>
    <row r="105" spans="1:13" ht="1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</row>
    <row r="106" spans="1:13" ht="1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</row>
    <row r="107" spans="1:13" ht="1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</row>
    <row r="108" spans="1:13" ht="1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</row>
    <row r="109" spans="1:13" ht="1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</row>
    <row r="110" spans="1:13" ht="1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</row>
    <row r="111" spans="1:13" ht="1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</row>
    <row r="112" spans="1:13" ht="1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</row>
    <row r="113" spans="1:13" ht="1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</row>
    <row r="114" spans="1:13" ht="1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</row>
    <row r="115" spans="1:13" ht="1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</row>
    <row r="116" spans="1:13" ht="1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</row>
    <row r="117" spans="1:13" ht="1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</row>
    <row r="119" spans="1:13" ht="1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</row>
    <row r="120" spans="1:13" ht="1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</row>
    <row r="121" spans="1:13" ht="1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</row>
    <row r="122" spans="1:13" ht="1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</row>
    <row r="123" spans="1:13" ht="1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</row>
    <row r="124" spans="1:13" ht="1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</row>
    <row r="125" spans="1:13" ht="1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</row>
    <row r="126" spans="1:13" ht="1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</row>
    <row r="127" spans="1:13" ht="1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</row>
    <row r="128" spans="1:13" ht="1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</row>
    <row r="129" spans="1:13" ht="1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</row>
    <row r="130" spans="1:13" ht="1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</row>
    <row r="131" spans="1:13" ht="1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</row>
    <row r="132" spans="1:13" ht="1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</row>
    <row r="133" spans="1:13" ht="1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</row>
    <row r="134" spans="1:13" ht="1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</row>
    <row r="136" spans="1:13" ht="1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</row>
    <row r="137" spans="1:13" ht="1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</row>
    <row r="138" spans="1:13" ht="1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</row>
    <row r="139" spans="1:13" ht="1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</row>
  </sheetData>
  <sheetProtection/>
  <mergeCells count="41">
    <mergeCell ref="B4:D4"/>
    <mergeCell ref="E4:G4"/>
    <mergeCell ref="E5:G5"/>
    <mergeCell ref="B14:D14"/>
    <mergeCell ref="B15:D15"/>
    <mergeCell ref="E14:G14"/>
    <mergeCell ref="E15:G15"/>
    <mergeCell ref="A4:A6"/>
    <mergeCell ref="H4:J5"/>
    <mergeCell ref="N4:N6"/>
    <mergeCell ref="B7:C7"/>
    <mergeCell ref="E7:F7"/>
    <mergeCell ref="H7:I7"/>
    <mergeCell ref="K7:L7"/>
    <mergeCell ref="B6:D6"/>
    <mergeCell ref="E6:G6"/>
    <mergeCell ref="B5:D5"/>
    <mergeCell ref="H6:J6"/>
    <mergeCell ref="B8:C8"/>
    <mergeCell ref="E8:F8"/>
    <mergeCell ref="H8:I8"/>
    <mergeCell ref="K8:L8"/>
    <mergeCell ref="K5:M5"/>
    <mergeCell ref="B16:C16"/>
    <mergeCell ref="E16:F16"/>
    <mergeCell ref="H16:I16"/>
    <mergeCell ref="A13:A15"/>
    <mergeCell ref="B13:G13"/>
    <mergeCell ref="H13:J15"/>
    <mergeCell ref="B17:C17"/>
    <mergeCell ref="E17:F17"/>
    <mergeCell ref="H17:I17"/>
    <mergeCell ref="B18:C18"/>
    <mergeCell ref="E18:F18"/>
    <mergeCell ref="H18:I18"/>
    <mergeCell ref="B19:C19"/>
    <mergeCell ref="E19:F19"/>
    <mergeCell ref="H19:I19"/>
    <mergeCell ref="B20:C20"/>
    <mergeCell ref="E20:F20"/>
    <mergeCell ref="H20:I20"/>
  </mergeCells>
  <printOptions/>
  <pageMargins left="0.5905511811023623" right="0.1968503937007874" top="0.7874015748031497" bottom="0.3937007874015748" header="0.5118110236220472" footer="0.5118110236220472"/>
  <pageSetup blackAndWhite="1" fitToHeight="1" fitToWidth="1" horizontalDpi="300" verticalDpi="300" orientation="portrait" paperSize="9" r:id="rId1"/>
  <rowBreaks count="3" manualBreakCount="3">
    <brk id="35" max="255" man="1"/>
    <brk id="71" max="255" man="1"/>
    <brk id="10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S53"/>
  <sheetViews>
    <sheetView zoomScalePageLayoutView="0" workbookViewId="0" topLeftCell="A1">
      <pane xSplit="2" ySplit="5" topLeftCell="C6" activePane="bottomRight" state="frozen"/>
      <selection pane="topLeft" activeCell="B129" sqref="B129"/>
      <selection pane="topRight" activeCell="B129" sqref="B129"/>
      <selection pane="bottomLeft" activeCell="B129" sqref="B129"/>
      <selection pane="bottomRight" activeCell="A1" sqref="A1:IV16384"/>
    </sheetView>
  </sheetViews>
  <sheetFormatPr defaultColWidth="10.625" defaultRowHeight="12.75"/>
  <cols>
    <col min="1" max="1" width="26.875" style="99" customWidth="1"/>
    <col min="2" max="3" width="14.75390625" style="99" customWidth="1"/>
    <col min="4" max="9" width="14.75390625" style="99" hidden="1" customWidth="1"/>
    <col min="10" max="11" width="14.75390625" style="99" customWidth="1"/>
    <col min="12" max="12" width="8.375" style="99" customWidth="1"/>
    <col min="13" max="13" width="10.625" style="99" customWidth="1"/>
    <col min="14" max="16" width="0" style="99" hidden="1" customWidth="1"/>
    <col min="17" max="16384" width="10.625" style="99" customWidth="1"/>
  </cols>
  <sheetData>
    <row r="1" spans="1:12" ht="12">
      <c r="A1" s="98"/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</row>
    <row r="2" spans="1:12" ht="12">
      <c r="A2" s="98" t="s">
        <v>132</v>
      </c>
      <c r="L2" s="98"/>
    </row>
    <row r="3" spans="1:12" ht="12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1" t="s">
        <v>1</v>
      </c>
      <c r="L3" s="98"/>
    </row>
    <row r="4" spans="1:12" ht="12">
      <c r="A4" s="189" t="s">
        <v>6</v>
      </c>
      <c r="B4" s="196" t="s">
        <v>231</v>
      </c>
      <c r="C4" s="102" t="s">
        <v>4</v>
      </c>
      <c r="D4" s="194" t="s">
        <v>147</v>
      </c>
      <c r="E4" s="194" t="s">
        <v>148</v>
      </c>
      <c r="F4" s="194" t="s">
        <v>149</v>
      </c>
      <c r="G4" s="194" t="s">
        <v>150</v>
      </c>
      <c r="H4" s="194" t="s">
        <v>151</v>
      </c>
      <c r="I4" s="194" t="s">
        <v>152</v>
      </c>
      <c r="J4" s="102" t="s">
        <v>5</v>
      </c>
      <c r="K4" s="196" t="s">
        <v>0</v>
      </c>
      <c r="L4" s="98"/>
    </row>
    <row r="5" spans="1:12" ht="12">
      <c r="A5" s="191"/>
      <c r="B5" s="197"/>
      <c r="C5" s="103" t="s">
        <v>0</v>
      </c>
      <c r="D5" s="195"/>
      <c r="E5" s="195"/>
      <c r="F5" s="195"/>
      <c r="G5" s="195"/>
      <c r="H5" s="195"/>
      <c r="I5" s="195"/>
      <c r="J5" s="103" t="s">
        <v>0</v>
      </c>
      <c r="K5" s="197"/>
      <c r="L5" s="98"/>
    </row>
    <row r="6" spans="1:19" ht="13.5">
      <c r="A6" s="192" t="s">
        <v>242</v>
      </c>
      <c r="B6" s="104" t="s">
        <v>8</v>
      </c>
      <c r="C6" s="105">
        <v>0</v>
      </c>
      <c r="D6" s="106"/>
      <c r="E6" s="106"/>
      <c r="F6" s="106"/>
      <c r="G6" s="106"/>
      <c r="H6" s="106"/>
      <c r="I6" s="106"/>
      <c r="J6" s="106">
        <f aca="true" t="shared" si="0" ref="J6:J53">K6-C6</f>
        <v>0</v>
      </c>
      <c r="K6" s="107">
        <v>0</v>
      </c>
      <c r="L6" s="98"/>
      <c r="N6" s="108" t="s">
        <v>209</v>
      </c>
      <c r="O6" s="109">
        <v>0</v>
      </c>
      <c r="P6" s="78">
        <v>0</v>
      </c>
      <c r="S6" s="90"/>
    </row>
    <row r="7" spans="1:19" ht="13.5">
      <c r="A7" s="193"/>
      <c r="B7" s="110" t="s">
        <v>14</v>
      </c>
      <c r="C7" s="111">
        <v>4995</v>
      </c>
      <c r="D7" s="112"/>
      <c r="E7" s="112"/>
      <c r="F7" s="112"/>
      <c r="G7" s="112"/>
      <c r="H7" s="112"/>
      <c r="I7" s="112"/>
      <c r="J7" s="112">
        <f t="shared" si="0"/>
        <v>4813</v>
      </c>
      <c r="K7" s="113">
        <v>9808</v>
      </c>
      <c r="L7" s="98"/>
      <c r="N7" s="79" t="s">
        <v>195</v>
      </c>
      <c r="O7" s="80">
        <v>5489</v>
      </c>
      <c r="P7" s="81">
        <v>11534</v>
      </c>
      <c r="S7" s="90"/>
    </row>
    <row r="8" spans="1:19" ht="13.5">
      <c r="A8" s="189" t="s">
        <v>223</v>
      </c>
      <c r="B8" s="114" t="s">
        <v>232</v>
      </c>
      <c r="C8" s="105">
        <v>6188</v>
      </c>
      <c r="D8" s="115"/>
      <c r="E8" s="115"/>
      <c r="F8" s="115"/>
      <c r="G8" s="115"/>
      <c r="H8" s="115"/>
      <c r="I8" s="115"/>
      <c r="J8" s="115">
        <f t="shared" si="0"/>
        <v>6709</v>
      </c>
      <c r="K8" s="107">
        <v>12897</v>
      </c>
      <c r="L8" s="98"/>
      <c r="N8" s="77" t="s">
        <v>189</v>
      </c>
      <c r="O8" s="109">
        <v>6949</v>
      </c>
      <c r="P8" s="78">
        <v>13646</v>
      </c>
      <c r="S8" s="90"/>
    </row>
    <row r="9" spans="1:19" ht="12" customHeight="1">
      <c r="A9" s="190"/>
      <c r="B9" s="116" t="s">
        <v>14</v>
      </c>
      <c r="C9" s="111">
        <v>6538</v>
      </c>
      <c r="D9" s="117"/>
      <c r="E9" s="117"/>
      <c r="F9" s="117"/>
      <c r="G9" s="117"/>
      <c r="H9" s="117"/>
      <c r="I9" s="117"/>
      <c r="J9" s="117">
        <f t="shared" si="0"/>
        <v>6815</v>
      </c>
      <c r="K9" s="113">
        <v>13353</v>
      </c>
      <c r="L9" s="98"/>
      <c r="N9" s="79" t="s">
        <v>189</v>
      </c>
      <c r="O9" s="80">
        <v>7583</v>
      </c>
      <c r="P9" s="81">
        <v>15043</v>
      </c>
      <c r="S9" s="90"/>
    </row>
    <row r="10" spans="1:19" ht="13.5">
      <c r="A10" s="189" t="s">
        <v>225</v>
      </c>
      <c r="B10" s="114" t="s">
        <v>8</v>
      </c>
      <c r="C10" s="105">
        <v>3272</v>
      </c>
      <c r="D10" s="115"/>
      <c r="E10" s="115"/>
      <c r="F10" s="115"/>
      <c r="G10" s="115"/>
      <c r="H10" s="115"/>
      <c r="I10" s="115"/>
      <c r="J10" s="115">
        <f t="shared" si="0"/>
        <v>5563</v>
      </c>
      <c r="K10" s="107">
        <v>8835</v>
      </c>
      <c r="N10" s="77" t="s">
        <v>191</v>
      </c>
      <c r="O10" s="109">
        <v>4053</v>
      </c>
      <c r="P10" s="78">
        <v>9739</v>
      </c>
      <c r="S10" s="90"/>
    </row>
    <row r="11" spans="1:19" ht="13.5">
      <c r="A11" s="190"/>
      <c r="B11" s="116" t="s">
        <v>14</v>
      </c>
      <c r="C11" s="111">
        <v>4681</v>
      </c>
      <c r="D11" s="117"/>
      <c r="E11" s="117"/>
      <c r="F11" s="117"/>
      <c r="G11" s="117"/>
      <c r="H11" s="117"/>
      <c r="I11" s="117"/>
      <c r="J11" s="117">
        <f t="shared" si="0"/>
        <v>4786</v>
      </c>
      <c r="K11" s="113">
        <v>9467</v>
      </c>
      <c r="N11" s="79" t="s">
        <v>191</v>
      </c>
      <c r="O11" s="80">
        <v>4508</v>
      </c>
      <c r="P11" s="81">
        <v>9079</v>
      </c>
      <c r="S11" s="90"/>
    </row>
    <row r="12" spans="1:19" ht="13.5">
      <c r="A12" s="189" t="s">
        <v>224</v>
      </c>
      <c r="B12" s="114" t="s">
        <v>8</v>
      </c>
      <c r="C12" s="105">
        <v>6215</v>
      </c>
      <c r="D12" s="115"/>
      <c r="E12" s="115"/>
      <c r="F12" s="115"/>
      <c r="G12" s="115"/>
      <c r="H12" s="115"/>
      <c r="I12" s="115"/>
      <c r="J12" s="115">
        <f t="shared" si="0"/>
        <v>5649</v>
      </c>
      <c r="K12" s="107">
        <v>11864</v>
      </c>
      <c r="L12" s="98"/>
      <c r="N12" s="77" t="s">
        <v>190</v>
      </c>
      <c r="O12" s="109">
        <v>7594</v>
      </c>
      <c r="P12" s="78">
        <v>15295</v>
      </c>
      <c r="S12" s="90"/>
    </row>
    <row r="13" spans="1:19" ht="13.5">
      <c r="A13" s="190"/>
      <c r="B13" s="116" t="s">
        <v>14</v>
      </c>
      <c r="C13" s="111">
        <v>4521</v>
      </c>
      <c r="D13" s="117"/>
      <c r="E13" s="117"/>
      <c r="F13" s="117"/>
      <c r="G13" s="117"/>
      <c r="H13" s="117"/>
      <c r="I13" s="117"/>
      <c r="J13" s="117">
        <f t="shared" si="0"/>
        <v>4311</v>
      </c>
      <c r="K13" s="113">
        <v>8832</v>
      </c>
      <c r="N13" s="79" t="s">
        <v>190</v>
      </c>
      <c r="O13" s="80">
        <v>5634</v>
      </c>
      <c r="P13" s="81">
        <v>11139</v>
      </c>
      <c r="S13" s="90"/>
    </row>
    <row r="14" spans="1:19" ht="12" customHeight="1">
      <c r="A14" s="189" t="s">
        <v>243</v>
      </c>
      <c r="B14" s="114" t="s">
        <v>8</v>
      </c>
      <c r="C14" s="105">
        <v>6771</v>
      </c>
      <c r="D14" s="115"/>
      <c r="E14" s="115"/>
      <c r="F14" s="115"/>
      <c r="G14" s="115"/>
      <c r="H14" s="115"/>
      <c r="I14" s="115"/>
      <c r="J14" s="115">
        <f t="shared" si="0"/>
        <v>5760</v>
      </c>
      <c r="K14" s="107">
        <v>12531</v>
      </c>
      <c r="N14" s="108" t="s">
        <v>207</v>
      </c>
      <c r="O14" s="109">
        <v>4396</v>
      </c>
      <c r="P14" s="78">
        <v>9616</v>
      </c>
      <c r="S14" s="90"/>
    </row>
    <row r="15" spans="1:19" ht="13.5">
      <c r="A15" s="191"/>
      <c r="B15" s="118" t="s">
        <v>14</v>
      </c>
      <c r="C15" s="119">
        <v>3599</v>
      </c>
      <c r="D15" s="120"/>
      <c r="E15" s="120"/>
      <c r="F15" s="120"/>
      <c r="G15" s="120"/>
      <c r="H15" s="120"/>
      <c r="I15" s="120"/>
      <c r="J15" s="120">
        <f t="shared" si="0"/>
        <v>3477</v>
      </c>
      <c r="K15" s="121">
        <v>7076</v>
      </c>
      <c r="N15" s="79" t="s">
        <v>192</v>
      </c>
      <c r="O15" s="80">
        <v>3402</v>
      </c>
      <c r="P15" s="81">
        <v>6826</v>
      </c>
      <c r="S15" s="90"/>
    </row>
    <row r="16" spans="1:19" ht="13.5">
      <c r="A16" s="189" t="s">
        <v>226</v>
      </c>
      <c r="B16" s="114" t="s">
        <v>8</v>
      </c>
      <c r="C16" s="105">
        <v>2211</v>
      </c>
      <c r="D16" s="115"/>
      <c r="E16" s="115"/>
      <c r="F16" s="115"/>
      <c r="G16" s="115"/>
      <c r="H16" s="115"/>
      <c r="I16" s="115"/>
      <c r="J16" s="115">
        <f t="shared" si="0"/>
        <v>3323</v>
      </c>
      <c r="K16" s="107">
        <v>5534</v>
      </c>
      <c r="L16" s="98"/>
      <c r="N16" s="77" t="s">
        <v>193</v>
      </c>
      <c r="O16" s="109">
        <v>4747</v>
      </c>
      <c r="P16" s="78">
        <v>9290</v>
      </c>
      <c r="S16" s="90"/>
    </row>
    <row r="17" spans="1:19" ht="13.5">
      <c r="A17" s="190"/>
      <c r="B17" s="116" t="s">
        <v>14</v>
      </c>
      <c r="C17" s="111">
        <v>5184</v>
      </c>
      <c r="D17" s="117"/>
      <c r="E17" s="117"/>
      <c r="F17" s="117"/>
      <c r="G17" s="117"/>
      <c r="H17" s="117"/>
      <c r="I17" s="117"/>
      <c r="J17" s="117">
        <f t="shared" si="0"/>
        <v>5277</v>
      </c>
      <c r="K17" s="113">
        <v>10461</v>
      </c>
      <c r="L17" s="98"/>
      <c r="N17" s="79" t="s">
        <v>193</v>
      </c>
      <c r="O17" s="80">
        <v>4561</v>
      </c>
      <c r="P17" s="81">
        <v>9196</v>
      </c>
      <c r="S17" s="90"/>
    </row>
    <row r="18" spans="1:19" ht="13.5">
      <c r="A18" s="189" t="s">
        <v>140</v>
      </c>
      <c r="B18" s="114" t="s">
        <v>8</v>
      </c>
      <c r="C18" s="105">
        <v>2634</v>
      </c>
      <c r="D18" s="115"/>
      <c r="E18" s="115"/>
      <c r="F18" s="115"/>
      <c r="G18" s="115"/>
      <c r="H18" s="115"/>
      <c r="I18" s="115"/>
      <c r="J18" s="115">
        <f t="shared" si="0"/>
        <v>2718</v>
      </c>
      <c r="K18" s="107">
        <v>5352</v>
      </c>
      <c r="L18" s="98"/>
      <c r="N18" s="108" t="s">
        <v>208</v>
      </c>
      <c r="O18" s="109">
        <v>3792</v>
      </c>
      <c r="P18" s="78">
        <v>8232</v>
      </c>
      <c r="S18" s="90"/>
    </row>
    <row r="19" spans="1:19" ht="13.5">
      <c r="A19" s="191"/>
      <c r="B19" s="118" t="s">
        <v>14</v>
      </c>
      <c r="C19" s="119">
        <v>1958</v>
      </c>
      <c r="D19" s="120"/>
      <c r="E19" s="120"/>
      <c r="F19" s="120"/>
      <c r="G19" s="120"/>
      <c r="H19" s="120"/>
      <c r="I19" s="120"/>
      <c r="J19" s="120">
        <f t="shared" si="0"/>
        <v>1885</v>
      </c>
      <c r="K19" s="121">
        <v>3843</v>
      </c>
      <c r="L19" s="98"/>
      <c r="N19" s="79" t="s">
        <v>194</v>
      </c>
      <c r="O19" s="80">
        <v>2011</v>
      </c>
      <c r="P19" s="81">
        <v>4113</v>
      </c>
      <c r="S19" s="90"/>
    </row>
    <row r="20" spans="1:16" ht="13.5">
      <c r="A20" s="189" t="s">
        <v>135</v>
      </c>
      <c r="B20" s="114" t="s">
        <v>8</v>
      </c>
      <c r="C20" s="105">
        <v>0</v>
      </c>
      <c r="D20" s="115"/>
      <c r="E20" s="115"/>
      <c r="F20" s="115"/>
      <c r="G20" s="115"/>
      <c r="H20" s="115"/>
      <c r="I20" s="115"/>
      <c r="J20" s="115">
        <f t="shared" si="0"/>
        <v>0</v>
      </c>
      <c r="K20" s="107">
        <v>0</v>
      </c>
      <c r="L20" s="98"/>
      <c r="N20" s="108" t="s">
        <v>210</v>
      </c>
      <c r="O20" s="109">
        <v>1548</v>
      </c>
      <c r="P20" s="78">
        <v>3135</v>
      </c>
    </row>
    <row r="21" spans="1:16" ht="12" customHeight="1">
      <c r="A21" s="190"/>
      <c r="B21" s="116" t="s">
        <v>14</v>
      </c>
      <c r="C21" s="111">
        <v>675</v>
      </c>
      <c r="D21" s="117"/>
      <c r="E21" s="117"/>
      <c r="F21" s="117"/>
      <c r="G21" s="117"/>
      <c r="H21" s="117"/>
      <c r="I21" s="117"/>
      <c r="J21" s="117">
        <f t="shared" si="0"/>
        <v>601</v>
      </c>
      <c r="K21" s="113">
        <v>1276</v>
      </c>
      <c r="L21" s="98"/>
      <c r="N21" s="79" t="s">
        <v>196</v>
      </c>
      <c r="O21" s="80">
        <v>6679</v>
      </c>
      <c r="P21" s="81">
        <v>13038</v>
      </c>
    </row>
    <row r="22" spans="1:16" ht="13.5">
      <c r="A22" s="189" t="s">
        <v>136</v>
      </c>
      <c r="B22" s="114" t="s">
        <v>8</v>
      </c>
      <c r="C22" s="105">
        <v>4218</v>
      </c>
      <c r="D22" s="115">
        <v>10541</v>
      </c>
      <c r="E22" s="115"/>
      <c r="F22" s="115"/>
      <c r="G22" s="115"/>
      <c r="H22" s="115"/>
      <c r="I22" s="115"/>
      <c r="J22" s="115">
        <f t="shared" si="0"/>
        <v>5447</v>
      </c>
      <c r="K22" s="107">
        <v>9665</v>
      </c>
      <c r="L22" s="98"/>
      <c r="N22" s="108" t="s">
        <v>211</v>
      </c>
      <c r="O22" s="109">
        <v>5198</v>
      </c>
      <c r="P22" s="78">
        <v>10541</v>
      </c>
    </row>
    <row r="23" spans="1:16" ht="13.5">
      <c r="A23" s="190"/>
      <c r="B23" s="116" t="s">
        <v>14</v>
      </c>
      <c r="C23" s="111">
        <v>5006</v>
      </c>
      <c r="D23" s="117"/>
      <c r="E23" s="117"/>
      <c r="F23" s="117"/>
      <c r="G23" s="117"/>
      <c r="H23" s="117"/>
      <c r="I23" s="117"/>
      <c r="J23" s="117">
        <f t="shared" si="0"/>
        <v>4856</v>
      </c>
      <c r="K23" s="113">
        <v>9862</v>
      </c>
      <c r="L23" s="98"/>
      <c r="N23" s="79" t="s">
        <v>197</v>
      </c>
      <c r="O23" s="80">
        <v>6414</v>
      </c>
      <c r="P23" s="81">
        <v>12497</v>
      </c>
    </row>
    <row r="24" spans="1:16" ht="13.5">
      <c r="A24" s="189" t="s">
        <v>30</v>
      </c>
      <c r="B24" s="114" t="s">
        <v>8</v>
      </c>
      <c r="C24" s="105">
        <v>3636</v>
      </c>
      <c r="D24" s="115">
        <v>11821</v>
      </c>
      <c r="E24" s="115"/>
      <c r="F24" s="115"/>
      <c r="G24" s="115"/>
      <c r="H24" s="115"/>
      <c r="I24" s="115"/>
      <c r="J24" s="115">
        <f t="shared" si="0"/>
        <v>4184</v>
      </c>
      <c r="K24" s="107">
        <v>7820</v>
      </c>
      <c r="L24" s="98"/>
      <c r="N24" s="108" t="s">
        <v>212</v>
      </c>
      <c r="O24" s="109">
        <v>5164</v>
      </c>
      <c r="P24" s="78">
        <v>11821</v>
      </c>
    </row>
    <row r="25" spans="1:16" ht="13.5">
      <c r="A25" s="190"/>
      <c r="B25" s="116" t="s">
        <v>14</v>
      </c>
      <c r="C25" s="111">
        <v>4886</v>
      </c>
      <c r="D25" s="117"/>
      <c r="E25" s="117"/>
      <c r="F25" s="117"/>
      <c r="G25" s="117"/>
      <c r="H25" s="117"/>
      <c r="I25" s="117"/>
      <c r="J25" s="117">
        <f t="shared" si="0"/>
        <v>5161</v>
      </c>
      <c r="K25" s="113">
        <v>10047</v>
      </c>
      <c r="L25" s="98"/>
      <c r="N25" s="79" t="s">
        <v>30</v>
      </c>
      <c r="O25" s="80">
        <v>7093</v>
      </c>
      <c r="P25" s="81">
        <v>13069</v>
      </c>
    </row>
    <row r="26" spans="1:16" ht="13.5">
      <c r="A26" s="189" t="s">
        <v>134</v>
      </c>
      <c r="B26" s="114" t="s">
        <v>8</v>
      </c>
      <c r="C26" s="105">
        <v>1700</v>
      </c>
      <c r="D26" s="115"/>
      <c r="E26" s="115"/>
      <c r="F26" s="115"/>
      <c r="G26" s="115"/>
      <c r="H26" s="115"/>
      <c r="I26" s="115"/>
      <c r="J26" s="115">
        <f t="shared" si="0"/>
        <v>1804</v>
      </c>
      <c r="K26" s="107">
        <v>3504</v>
      </c>
      <c r="N26" s="108" t="s">
        <v>214</v>
      </c>
      <c r="O26" s="109">
        <v>2700</v>
      </c>
      <c r="P26" s="78">
        <v>6133</v>
      </c>
    </row>
    <row r="27" spans="1:16" ht="13.5">
      <c r="A27" s="190"/>
      <c r="B27" s="116" t="s">
        <v>14</v>
      </c>
      <c r="C27" s="111">
        <v>2872</v>
      </c>
      <c r="D27" s="117"/>
      <c r="E27" s="117"/>
      <c r="F27" s="117"/>
      <c r="G27" s="117"/>
      <c r="H27" s="117"/>
      <c r="I27" s="117"/>
      <c r="J27" s="117">
        <f t="shared" si="0"/>
        <v>3157</v>
      </c>
      <c r="K27" s="113">
        <v>6029</v>
      </c>
      <c r="N27" s="79" t="s">
        <v>199</v>
      </c>
      <c r="O27" s="80">
        <v>3763</v>
      </c>
      <c r="P27" s="81">
        <v>7401</v>
      </c>
    </row>
    <row r="28" spans="1:16" ht="13.5">
      <c r="A28" s="189" t="s">
        <v>105</v>
      </c>
      <c r="B28" s="114" t="s">
        <v>8</v>
      </c>
      <c r="C28" s="105">
        <v>156</v>
      </c>
      <c r="D28" s="115"/>
      <c r="E28" s="115"/>
      <c r="F28" s="115"/>
      <c r="G28" s="115"/>
      <c r="H28" s="115"/>
      <c r="I28" s="115"/>
      <c r="J28" s="122">
        <f t="shared" si="0"/>
        <v>208</v>
      </c>
      <c r="K28" s="107">
        <v>364</v>
      </c>
      <c r="N28" s="108" t="s">
        <v>213</v>
      </c>
      <c r="O28" s="109">
        <v>481</v>
      </c>
      <c r="P28" s="78">
        <v>917</v>
      </c>
    </row>
    <row r="29" spans="1:16" ht="13.5">
      <c r="A29" s="191"/>
      <c r="B29" s="118" t="s">
        <v>14</v>
      </c>
      <c r="C29" s="119">
        <v>1282</v>
      </c>
      <c r="D29" s="120"/>
      <c r="E29" s="120"/>
      <c r="F29" s="120"/>
      <c r="G29" s="120"/>
      <c r="H29" s="120"/>
      <c r="I29" s="120"/>
      <c r="J29" s="123">
        <f t="shared" si="0"/>
        <v>1239</v>
      </c>
      <c r="K29" s="121">
        <v>2521</v>
      </c>
      <c r="N29" s="79" t="s">
        <v>198</v>
      </c>
      <c r="O29" s="80">
        <v>2762</v>
      </c>
      <c r="P29" s="81">
        <v>5452</v>
      </c>
    </row>
    <row r="30" spans="1:16" ht="13.5">
      <c r="A30" s="189" t="s">
        <v>137</v>
      </c>
      <c r="B30" s="114" t="s">
        <v>8</v>
      </c>
      <c r="C30" s="105">
        <v>609</v>
      </c>
      <c r="D30" s="115"/>
      <c r="E30" s="115"/>
      <c r="F30" s="115"/>
      <c r="G30" s="115"/>
      <c r="H30" s="115"/>
      <c r="I30" s="115"/>
      <c r="J30" s="115">
        <f t="shared" si="0"/>
        <v>459</v>
      </c>
      <c r="K30" s="107">
        <v>1068</v>
      </c>
      <c r="N30" s="108" t="s">
        <v>215</v>
      </c>
      <c r="O30" s="109">
        <v>497</v>
      </c>
      <c r="P30" s="78">
        <v>1134</v>
      </c>
    </row>
    <row r="31" spans="1:16" ht="13.5">
      <c r="A31" s="190"/>
      <c r="B31" s="116" t="s">
        <v>14</v>
      </c>
      <c r="C31" s="111">
        <v>5956</v>
      </c>
      <c r="D31" s="117"/>
      <c r="E31" s="117"/>
      <c r="F31" s="117"/>
      <c r="G31" s="117"/>
      <c r="H31" s="117"/>
      <c r="I31" s="117"/>
      <c r="J31" s="117">
        <f t="shared" si="0"/>
        <v>5298</v>
      </c>
      <c r="K31" s="113">
        <v>11254</v>
      </c>
      <c r="N31" s="79" t="s">
        <v>200</v>
      </c>
      <c r="O31" s="80">
        <v>6777</v>
      </c>
      <c r="P31" s="81">
        <v>12290</v>
      </c>
    </row>
    <row r="32" spans="1:16" ht="13.5">
      <c r="A32" s="189" t="s">
        <v>39</v>
      </c>
      <c r="B32" s="114" t="s">
        <v>8</v>
      </c>
      <c r="C32" s="105">
        <v>1395</v>
      </c>
      <c r="D32" s="115"/>
      <c r="E32" s="115"/>
      <c r="F32" s="115"/>
      <c r="G32" s="115"/>
      <c r="H32" s="115"/>
      <c r="I32" s="115"/>
      <c r="J32" s="115">
        <f t="shared" si="0"/>
        <v>767</v>
      </c>
      <c r="K32" s="107">
        <v>2162</v>
      </c>
      <c r="N32" s="108" t="s">
        <v>216</v>
      </c>
      <c r="O32" s="109">
        <v>719</v>
      </c>
      <c r="P32" s="78">
        <v>1305</v>
      </c>
    </row>
    <row r="33" spans="1:16" ht="13.5">
      <c r="A33" s="190"/>
      <c r="B33" s="116" t="s">
        <v>14</v>
      </c>
      <c r="C33" s="111">
        <v>3682</v>
      </c>
      <c r="D33" s="117"/>
      <c r="E33" s="117"/>
      <c r="F33" s="117"/>
      <c r="G33" s="117"/>
      <c r="H33" s="117"/>
      <c r="I33" s="117"/>
      <c r="J33" s="117">
        <f t="shared" si="0"/>
        <v>3595</v>
      </c>
      <c r="K33" s="113">
        <v>7277</v>
      </c>
      <c r="N33" s="79" t="s">
        <v>39</v>
      </c>
      <c r="O33" s="80">
        <v>3265</v>
      </c>
      <c r="P33" s="81">
        <v>6796</v>
      </c>
    </row>
    <row r="34" spans="1:16" ht="13.5">
      <c r="A34" s="189" t="s">
        <v>246</v>
      </c>
      <c r="B34" s="114" t="s">
        <v>8</v>
      </c>
      <c r="C34" s="105">
        <v>167</v>
      </c>
      <c r="D34" s="115"/>
      <c r="E34" s="115"/>
      <c r="F34" s="115"/>
      <c r="G34" s="115"/>
      <c r="H34" s="115"/>
      <c r="I34" s="115"/>
      <c r="J34" s="115">
        <f t="shared" si="0"/>
        <v>252</v>
      </c>
      <c r="K34" s="107">
        <v>419</v>
      </c>
      <c r="N34" s="108" t="s">
        <v>217</v>
      </c>
      <c r="O34" s="109">
        <v>1501</v>
      </c>
      <c r="P34" s="78">
        <v>3119</v>
      </c>
    </row>
    <row r="35" spans="1:16" ht="13.5">
      <c r="A35" s="190"/>
      <c r="B35" s="116" t="s">
        <v>14</v>
      </c>
      <c r="C35" s="111">
        <v>2939</v>
      </c>
      <c r="D35" s="117"/>
      <c r="E35" s="117"/>
      <c r="F35" s="117"/>
      <c r="G35" s="117"/>
      <c r="H35" s="117"/>
      <c r="I35" s="117"/>
      <c r="J35" s="117">
        <f t="shared" si="0"/>
        <v>2886</v>
      </c>
      <c r="K35" s="113">
        <v>5825</v>
      </c>
      <c r="N35" s="79" t="s">
        <v>42</v>
      </c>
      <c r="O35" s="80">
        <v>4786</v>
      </c>
      <c r="P35" s="81">
        <v>9635</v>
      </c>
    </row>
    <row r="36" spans="1:16" ht="13.5">
      <c r="A36" s="189" t="s">
        <v>138</v>
      </c>
      <c r="B36" s="114" t="s">
        <v>8</v>
      </c>
      <c r="C36" s="105">
        <v>250</v>
      </c>
      <c r="D36" s="115"/>
      <c r="E36" s="115"/>
      <c r="F36" s="115"/>
      <c r="G36" s="115"/>
      <c r="H36" s="115"/>
      <c r="I36" s="115"/>
      <c r="J36" s="115">
        <f t="shared" si="0"/>
        <v>161</v>
      </c>
      <c r="K36" s="107">
        <v>411</v>
      </c>
      <c r="N36" s="108" t="s">
        <v>218</v>
      </c>
      <c r="O36" s="109">
        <v>182</v>
      </c>
      <c r="P36" s="78">
        <v>435</v>
      </c>
    </row>
    <row r="37" spans="1:16" ht="13.5">
      <c r="A37" s="190"/>
      <c r="B37" s="116" t="s">
        <v>14</v>
      </c>
      <c r="C37" s="111">
        <v>3686</v>
      </c>
      <c r="D37" s="117"/>
      <c r="E37" s="117"/>
      <c r="F37" s="117"/>
      <c r="G37" s="117"/>
      <c r="H37" s="117"/>
      <c r="I37" s="117"/>
      <c r="J37" s="117">
        <f t="shared" si="0"/>
        <v>3581</v>
      </c>
      <c r="K37" s="113">
        <v>7267</v>
      </c>
      <c r="N37" s="79" t="s">
        <v>201</v>
      </c>
      <c r="O37" s="80">
        <v>4057</v>
      </c>
      <c r="P37" s="81">
        <v>8177</v>
      </c>
    </row>
    <row r="38" spans="1:16" ht="13.5">
      <c r="A38" s="189" t="s">
        <v>228</v>
      </c>
      <c r="B38" s="114" t="s">
        <v>8</v>
      </c>
      <c r="C38" s="105">
        <v>466</v>
      </c>
      <c r="D38" s="115"/>
      <c r="E38" s="115"/>
      <c r="F38" s="115"/>
      <c r="G38" s="115"/>
      <c r="H38" s="115"/>
      <c r="I38" s="115"/>
      <c r="J38" s="115">
        <f t="shared" si="0"/>
        <v>478</v>
      </c>
      <c r="K38" s="107">
        <v>944</v>
      </c>
      <c r="N38" s="77" t="s">
        <v>219</v>
      </c>
      <c r="O38" s="109">
        <v>617</v>
      </c>
      <c r="P38" s="78">
        <v>1196</v>
      </c>
    </row>
    <row r="39" spans="1:16" ht="13.5">
      <c r="A39" s="190"/>
      <c r="B39" s="116" t="s">
        <v>14</v>
      </c>
      <c r="C39" s="111">
        <v>5953</v>
      </c>
      <c r="D39" s="117"/>
      <c r="E39" s="117"/>
      <c r="F39" s="117"/>
      <c r="G39" s="117"/>
      <c r="H39" s="117"/>
      <c r="I39" s="117"/>
      <c r="J39" s="117">
        <f t="shared" si="0"/>
        <v>6027</v>
      </c>
      <c r="K39" s="113">
        <v>11980</v>
      </c>
      <c r="N39" s="79" t="s">
        <v>228</v>
      </c>
      <c r="O39" s="80">
        <v>6977</v>
      </c>
      <c r="P39" s="81">
        <v>14602</v>
      </c>
    </row>
    <row r="40" spans="1:16" ht="13.5">
      <c r="A40" s="189" t="s">
        <v>183</v>
      </c>
      <c r="B40" s="114" t="s">
        <v>8</v>
      </c>
      <c r="C40" s="105">
        <v>0</v>
      </c>
      <c r="D40" s="115"/>
      <c r="E40" s="115"/>
      <c r="F40" s="115"/>
      <c r="G40" s="115"/>
      <c r="H40" s="115"/>
      <c r="I40" s="115"/>
      <c r="J40" s="115">
        <f t="shared" si="0"/>
        <v>0</v>
      </c>
      <c r="K40" s="107">
        <v>0</v>
      </c>
      <c r="N40" s="108" t="s">
        <v>220</v>
      </c>
      <c r="O40" s="109">
        <v>0</v>
      </c>
      <c r="P40" s="78">
        <v>0</v>
      </c>
    </row>
    <row r="41" spans="1:16" ht="13.5">
      <c r="A41" s="190"/>
      <c r="B41" s="116" t="s">
        <v>14</v>
      </c>
      <c r="C41" s="111">
        <v>988</v>
      </c>
      <c r="D41" s="117"/>
      <c r="E41" s="117"/>
      <c r="F41" s="117"/>
      <c r="G41" s="117"/>
      <c r="H41" s="117"/>
      <c r="I41" s="117"/>
      <c r="J41" s="117">
        <f t="shared" si="0"/>
        <v>919</v>
      </c>
      <c r="K41" s="113">
        <v>1907</v>
      </c>
      <c r="N41" s="79" t="s">
        <v>202</v>
      </c>
      <c r="O41" s="80">
        <v>1226</v>
      </c>
      <c r="P41" s="81">
        <v>2321</v>
      </c>
    </row>
    <row r="42" spans="1:16" ht="13.5">
      <c r="A42" s="187" t="s">
        <v>244</v>
      </c>
      <c r="B42" s="114" t="s">
        <v>8</v>
      </c>
      <c r="C42" s="105">
        <v>0</v>
      </c>
      <c r="D42" s="115"/>
      <c r="E42" s="115"/>
      <c r="F42" s="115"/>
      <c r="G42" s="115"/>
      <c r="H42" s="115"/>
      <c r="I42" s="115"/>
      <c r="J42" s="115">
        <f t="shared" si="0"/>
        <v>0</v>
      </c>
      <c r="K42" s="107">
        <v>0</v>
      </c>
      <c r="N42" s="108" t="s">
        <v>222</v>
      </c>
      <c r="O42" s="109">
        <v>6164</v>
      </c>
      <c r="P42" s="78">
        <v>13818</v>
      </c>
    </row>
    <row r="43" spans="1:16" ht="13.5">
      <c r="A43" s="188"/>
      <c r="B43" s="116" t="s">
        <v>14</v>
      </c>
      <c r="C43" s="111">
        <v>0</v>
      </c>
      <c r="D43" s="117"/>
      <c r="E43" s="117"/>
      <c r="F43" s="117"/>
      <c r="G43" s="117"/>
      <c r="H43" s="117"/>
      <c r="I43" s="117"/>
      <c r="J43" s="117">
        <f t="shared" si="0"/>
        <v>0</v>
      </c>
      <c r="K43" s="113">
        <v>0</v>
      </c>
      <c r="N43" s="79" t="s">
        <v>204</v>
      </c>
      <c r="O43" s="80">
        <v>0</v>
      </c>
      <c r="P43" s="81">
        <v>0</v>
      </c>
    </row>
    <row r="44" spans="1:16" ht="13.5">
      <c r="A44" s="189" t="s">
        <v>227</v>
      </c>
      <c r="B44" s="114" t="s">
        <v>8</v>
      </c>
      <c r="C44" s="105">
        <v>1888</v>
      </c>
      <c r="D44" s="115"/>
      <c r="E44" s="115"/>
      <c r="F44" s="115"/>
      <c r="G44" s="115"/>
      <c r="H44" s="115"/>
      <c r="I44" s="115"/>
      <c r="J44" s="115">
        <f t="shared" si="0"/>
        <v>2193</v>
      </c>
      <c r="K44" s="107">
        <v>4081</v>
      </c>
      <c r="N44" s="77" t="s">
        <v>205</v>
      </c>
      <c r="O44" s="109">
        <v>2549</v>
      </c>
      <c r="P44" s="78">
        <v>4702</v>
      </c>
    </row>
    <row r="45" spans="1:16" ht="12" customHeight="1">
      <c r="A45" s="190"/>
      <c r="B45" s="116" t="s">
        <v>14</v>
      </c>
      <c r="C45" s="111">
        <v>54</v>
      </c>
      <c r="D45" s="117"/>
      <c r="E45" s="117"/>
      <c r="F45" s="117"/>
      <c r="G45" s="117"/>
      <c r="H45" s="117"/>
      <c r="I45" s="117"/>
      <c r="J45" s="117">
        <f t="shared" si="0"/>
        <v>54</v>
      </c>
      <c r="K45" s="113">
        <v>108</v>
      </c>
      <c r="N45" s="79" t="s">
        <v>205</v>
      </c>
      <c r="O45" s="80">
        <v>45</v>
      </c>
      <c r="P45" s="81">
        <v>94</v>
      </c>
    </row>
    <row r="46" spans="1:16" ht="13.5">
      <c r="A46" s="189" t="s">
        <v>133</v>
      </c>
      <c r="B46" s="114" t="s">
        <v>8</v>
      </c>
      <c r="C46" s="105">
        <v>550</v>
      </c>
      <c r="D46" s="115"/>
      <c r="E46" s="115"/>
      <c r="F46" s="115"/>
      <c r="G46" s="115"/>
      <c r="H46" s="115"/>
      <c r="I46" s="115"/>
      <c r="J46" s="115">
        <f t="shared" si="0"/>
        <v>435</v>
      </c>
      <c r="K46" s="107">
        <v>985</v>
      </c>
      <c r="N46" s="108" t="s">
        <v>221</v>
      </c>
      <c r="O46" s="109">
        <v>407</v>
      </c>
      <c r="P46" s="78">
        <v>789</v>
      </c>
    </row>
    <row r="47" spans="1:16" ht="12" customHeight="1">
      <c r="A47" s="190"/>
      <c r="B47" s="116" t="s">
        <v>14</v>
      </c>
      <c r="C47" s="111">
        <v>3739</v>
      </c>
      <c r="D47" s="117"/>
      <c r="E47" s="117"/>
      <c r="F47" s="117"/>
      <c r="G47" s="117"/>
      <c r="H47" s="117"/>
      <c r="I47" s="117"/>
      <c r="J47" s="117">
        <f t="shared" si="0"/>
        <v>3923</v>
      </c>
      <c r="K47" s="113">
        <v>7662</v>
      </c>
      <c r="N47" s="79" t="s">
        <v>203</v>
      </c>
      <c r="O47" s="80">
        <v>3807</v>
      </c>
      <c r="P47" s="81">
        <v>7605</v>
      </c>
    </row>
    <row r="48" spans="1:16" ht="13.5">
      <c r="A48" s="187" t="s">
        <v>230</v>
      </c>
      <c r="B48" s="114" t="s">
        <v>8</v>
      </c>
      <c r="C48" s="105">
        <v>2594</v>
      </c>
      <c r="D48" s="115"/>
      <c r="E48" s="115"/>
      <c r="F48" s="115"/>
      <c r="G48" s="115"/>
      <c r="H48" s="115"/>
      <c r="I48" s="115"/>
      <c r="J48" s="115">
        <f t="shared" si="0"/>
        <v>2410</v>
      </c>
      <c r="K48" s="107">
        <v>5004</v>
      </c>
      <c r="N48" s="108" t="s">
        <v>222</v>
      </c>
      <c r="O48" s="109">
        <v>6164</v>
      </c>
      <c r="P48" s="78">
        <v>13818</v>
      </c>
    </row>
    <row r="49" spans="1:16" ht="13.5">
      <c r="A49" s="188"/>
      <c r="B49" s="116" t="s">
        <v>14</v>
      </c>
      <c r="C49" s="111">
        <v>1</v>
      </c>
      <c r="D49" s="117"/>
      <c r="E49" s="117"/>
      <c r="F49" s="117"/>
      <c r="G49" s="117"/>
      <c r="H49" s="117"/>
      <c r="I49" s="117"/>
      <c r="J49" s="117">
        <f t="shared" si="0"/>
        <v>1</v>
      </c>
      <c r="K49" s="113">
        <v>2</v>
      </c>
      <c r="N49" s="79" t="s">
        <v>204</v>
      </c>
      <c r="O49" s="80">
        <v>0</v>
      </c>
      <c r="P49" s="81">
        <v>0</v>
      </c>
    </row>
    <row r="50" spans="1:16" ht="13.5">
      <c r="A50" s="187" t="s">
        <v>245</v>
      </c>
      <c r="B50" s="114" t="s">
        <v>8</v>
      </c>
      <c r="C50" s="105">
        <v>0</v>
      </c>
      <c r="D50" s="115"/>
      <c r="E50" s="115"/>
      <c r="F50" s="115"/>
      <c r="G50" s="115"/>
      <c r="H50" s="115"/>
      <c r="I50" s="115"/>
      <c r="J50" s="115">
        <f t="shared" si="0"/>
        <v>0</v>
      </c>
      <c r="K50" s="107">
        <v>0</v>
      </c>
      <c r="N50" s="108" t="s">
        <v>222</v>
      </c>
      <c r="O50" s="109">
        <v>6164</v>
      </c>
      <c r="P50" s="78">
        <v>13818</v>
      </c>
    </row>
    <row r="51" spans="1:16" ht="13.5">
      <c r="A51" s="188"/>
      <c r="B51" s="116" t="s">
        <v>14</v>
      </c>
      <c r="C51" s="111">
        <v>0</v>
      </c>
      <c r="D51" s="117"/>
      <c r="E51" s="117"/>
      <c r="F51" s="117"/>
      <c r="G51" s="117"/>
      <c r="H51" s="117"/>
      <c r="I51" s="117"/>
      <c r="J51" s="117">
        <f t="shared" si="0"/>
        <v>0</v>
      </c>
      <c r="K51" s="113">
        <v>0</v>
      </c>
      <c r="N51" s="79" t="s">
        <v>204</v>
      </c>
      <c r="O51" s="80">
        <v>0</v>
      </c>
      <c r="P51" s="81">
        <v>0</v>
      </c>
    </row>
    <row r="52" spans="1:16" ht="13.5">
      <c r="A52" s="189" t="s">
        <v>139</v>
      </c>
      <c r="B52" s="114" t="s">
        <v>8</v>
      </c>
      <c r="C52" s="122">
        <f>SUMIF($B6:$B51,$B52,C6:C51)</f>
        <v>44920</v>
      </c>
      <c r="D52" s="115" t="e">
        <f>D8+D12+D10+D14+#REF!+D16+D18+#REF!+D20+D22+D24+D28+D26+D44+D30+D32+D34+D36+D38+D40+D48+D46</f>
        <v>#REF!</v>
      </c>
      <c r="E52" s="115" t="e">
        <f>E8+E12+E10+E14+#REF!+E16+E18+#REF!+E20+E22+E24+E28+E26+E44+E30+E32+E34+E36+E38+E40+E48+E46</f>
        <v>#REF!</v>
      </c>
      <c r="F52" s="115" t="e">
        <f>F8+F12+F10+F14+#REF!+F16+F18+#REF!+F20+F22+F24+F28+F26+F44+F30+F32+F34+F36+F38+F40+F48+F46</f>
        <v>#REF!</v>
      </c>
      <c r="G52" s="115" t="e">
        <f>G8+G12+G10+G14+#REF!+G16+G18+#REF!+G20+G22+G24+G28+G26+G44+G30+G32+G34+G36+G38+G40+G48+G46</f>
        <v>#REF!</v>
      </c>
      <c r="H52" s="115" t="e">
        <f>H8+H12+H10+H14+#REF!+H16+H18+#REF!+H20+H22+H24+H28+H26+H44+H30+H32+H34+H36+H38+H40+H48+H46</f>
        <v>#REF!</v>
      </c>
      <c r="I52" s="115" t="e">
        <f>I8+I12+I10+I14+#REF!+I16+I18+#REF!+I20+I22+I24+I28+I26+I44+I30+I32+I34+I36+I38+I40+I48+I46</f>
        <v>#REF!</v>
      </c>
      <c r="J52" s="115">
        <f t="shared" si="0"/>
        <v>48520</v>
      </c>
      <c r="K52" s="122">
        <f>SUMIF($B6:$B51,$B52,K6:K51)</f>
        <v>93440</v>
      </c>
      <c r="N52" s="77" t="s">
        <v>206</v>
      </c>
      <c r="O52" s="108">
        <v>59258</v>
      </c>
      <c r="P52" s="84">
        <v>124863</v>
      </c>
    </row>
    <row r="53" spans="1:16" ht="13.5">
      <c r="A53" s="190"/>
      <c r="B53" s="116" t="s">
        <v>14</v>
      </c>
      <c r="C53" s="124">
        <f>SUMIF($B6:$B51,$B53,C6:C51)</f>
        <v>73195</v>
      </c>
      <c r="D53" s="117" t="e">
        <f>D9+D13+D11+D15+#REF!+D17+D19+#REF!+D21+D23+D25+D29+D27+D45+D31+D33+D35+D37+D39+D41+D49+D47</f>
        <v>#REF!</v>
      </c>
      <c r="E53" s="117" t="e">
        <f>E9+E13+E11+E15+#REF!+E17+E19+#REF!+E21+E23+E25+E29+E27+E45+E31+E33+E35+E37+E39+E41+E49+E47</f>
        <v>#REF!</v>
      </c>
      <c r="F53" s="117" t="e">
        <f>F9+F13+F11+F15+#REF!+F17+F19+#REF!+F21+F23+F25+F29+F27+F45+F31+F33+F35+F37+F39+F41+F49+F47</f>
        <v>#REF!</v>
      </c>
      <c r="G53" s="117" t="e">
        <f>G9+G13+G11+G15+#REF!+G17+G19+#REF!+G21+G23+G25+G29+G27+G45+G31+G33+G35+G37+G39+G41+G49+G47</f>
        <v>#REF!</v>
      </c>
      <c r="H53" s="117" t="e">
        <f>H9+H13+H11+H15+#REF!+H17+H19+#REF!+H21+H23+H25+H29+H27+H45+H31+H33+H35+H37+H39+H41+H49+H47</f>
        <v>#REF!</v>
      </c>
      <c r="I53" s="117" t="e">
        <f>I9+I13+I11+I15+#REF!+I17+I19+#REF!+I21+I23+I25+I29+I27+I45+I31+I33+I35+I37+I39+I41+I49+I47</f>
        <v>#REF!</v>
      </c>
      <c r="J53" s="117">
        <f t="shared" si="0"/>
        <v>72662</v>
      </c>
      <c r="K53" s="124">
        <f>SUMIF($B6:$B51,$B53,K6:K51)</f>
        <v>145857</v>
      </c>
      <c r="N53" s="82" t="s">
        <v>206</v>
      </c>
      <c r="O53" s="79">
        <v>90839</v>
      </c>
      <c r="P53" s="83">
        <v>179907</v>
      </c>
    </row>
  </sheetData>
  <sheetProtection/>
  <autoFilter ref="A5:Q77"/>
  <mergeCells count="33">
    <mergeCell ref="A12:A13"/>
    <mergeCell ref="H4:H5"/>
    <mergeCell ref="I4:I5"/>
    <mergeCell ref="K4:K5"/>
    <mergeCell ref="B4:B5"/>
    <mergeCell ref="D4:D5"/>
    <mergeCell ref="E4:E5"/>
    <mergeCell ref="A4:A5"/>
    <mergeCell ref="F4:F5"/>
    <mergeCell ref="G4:G5"/>
    <mergeCell ref="A6:A7"/>
    <mergeCell ref="A8:A9"/>
    <mergeCell ref="A10:A11"/>
    <mergeCell ref="A44:A45"/>
    <mergeCell ref="A14:A15"/>
    <mergeCell ref="A16:A17"/>
    <mergeCell ref="A24:A25"/>
    <mergeCell ref="A26:A27"/>
    <mergeCell ref="A28:A29"/>
    <mergeCell ref="A30:A31"/>
    <mergeCell ref="A18:A19"/>
    <mergeCell ref="A20:A21"/>
    <mergeCell ref="A22:A23"/>
    <mergeCell ref="A46:A47"/>
    <mergeCell ref="A32:A33"/>
    <mergeCell ref="A34:A35"/>
    <mergeCell ref="A48:A49"/>
    <mergeCell ref="A50:A51"/>
    <mergeCell ref="A52:A53"/>
    <mergeCell ref="A36:A37"/>
    <mergeCell ref="A38:A39"/>
    <mergeCell ref="A40:A41"/>
    <mergeCell ref="A42:A43"/>
  </mergeCells>
  <printOptions/>
  <pageMargins left="1.3779527559055118" right="0.1968503937007874" top="0.7874015748031497" bottom="0.3937007874015748" header="0.5118110236220472" footer="0.5118110236220472"/>
  <pageSetup blackAndWhite="1" fitToHeight="1" fitToWidth="1" horizontalDpi="300" verticalDpi="300" orientation="portrait" paperSize="9" r:id="rId1"/>
  <rowBreaks count="3" manualBreakCount="3">
    <brk id="33" max="255" man="1"/>
    <brk id="75" max="255" man="1"/>
    <brk id="107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38"/>
  <sheetViews>
    <sheetView zoomScalePageLayoutView="0" workbookViewId="0" topLeftCell="A1">
      <pane ySplit="1" topLeftCell="A2" activePane="bottomLeft" state="frozen"/>
      <selection pane="topLeft" activeCell="B129" sqref="B129"/>
      <selection pane="bottomLeft" activeCell="L41" sqref="L41"/>
    </sheetView>
  </sheetViews>
  <sheetFormatPr defaultColWidth="10.625" defaultRowHeight="12.75"/>
  <cols>
    <col min="1" max="1" width="9.75390625" style="99" customWidth="1"/>
    <col min="2" max="2" width="17.125" style="99" customWidth="1"/>
    <col min="3" max="3" width="8.625" style="99" customWidth="1"/>
    <col min="4" max="4" width="7.25390625" style="99" customWidth="1"/>
    <col min="5" max="5" width="3.125" style="99" customWidth="1"/>
    <col min="6" max="6" width="9.75390625" style="99" customWidth="1"/>
    <col min="7" max="7" width="17.125" style="99" customWidth="1"/>
    <col min="8" max="8" width="8.625" style="99" customWidth="1"/>
    <col min="9" max="9" width="9.75390625" style="99" customWidth="1"/>
    <col min="10" max="11" width="5.125" style="99" customWidth="1"/>
    <col min="12" max="12" width="10.625" style="99" customWidth="1"/>
    <col min="13" max="13" width="4.625" style="99" customWidth="1"/>
    <col min="14" max="16384" width="10.625" style="99" customWidth="1"/>
  </cols>
  <sheetData>
    <row r="1" spans="1:10" ht="12.75">
      <c r="A1" s="125" t="s">
        <v>261</v>
      </c>
      <c r="J1" s="98"/>
    </row>
    <row r="2" ht="12.75">
      <c r="J2" s="98"/>
    </row>
    <row r="3" spans="1:10" ht="12.75">
      <c r="A3" s="99" t="s">
        <v>118</v>
      </c>
      <c r="J3" s="98"/>
    </row>
    <row r="4" ht="12.75">
      <c r="J4" s="98"/>
    </row>
    <row r="5" spans="1:10" ht="12.75">
      <c r="A5" s="99" t="s">
        <v>119</v>
      </c>
      <c r="H5" s="231"/>
      <c r="I5" s="231"/>
      <c r="J5" s="98"/>
    </row>
    <row r="6" spans="1:10" ht="12.75">
      <c r="A6" s="202" t="s">
        <v>123</v>
      </c>
      <c r="B6" s="232"/>
      <c r="C6" s="232"/>
      <c r="D6" s="232"/>
      <c r="E6" s="203"/>
      <c r="F6" s="232" t="s">
        <v>122</v>
      </c>
      <c r="G6" s="232"/>
      <c r="H6" s="232"/>
      <c r="I6" s="203"/>
      <c r="J6" s="98"/>
    </row>
    <row r="7" spans="1:10" ht="12" customHeight="1">
      <c r="A7" s="126" t="s">
        <v>120</v>
      </c>
      <c r="B7" s="127"/>
      <c r="C7" s="214" t="s">
        <v>262</v>
      </c>
      <c r="D7" s="215"/>
      <c r="E7" s="216"/>
      <c r="F7" s="127" t="s">
        <v>121</v>
      </c>
      <c r="G7" s="127"/>
      <c r="H7" s="214" t="s">
        <v>263</v>
      </c>
      <c r="I7" s="216"/>
      <c r="J7" s="98"/>
    </row>
    <row r="8" spans="1:10" ht="12.75">
      <c r="A8" s="128" t="s">
        <v>153</v>
      </c>
      <c r="C8" s="206" t="s">
        <v>264</v>
      </c>
      <c r="D8" s="207"/>
      <c r="E8" s="229"/>
      <c r="F8" s="99" t="s">
        <v>154</v>
      </c>
      <c r="H8" s="206" t="s">
        <v>265</v>
      </c>
      <c r="I8" s="233"/>
      <c r="J8" s="98"/>
    </row>
    <row r="9" spans="1:10" ht="12.75">
      <c r="A9" s="128" t="s">
        <v>155</v>
      </c>
      <c r="C9" s="210" t="s">
        <v>266</v>
      </c>
      <c r="D9" s="211"/>
      <c r="E9" s="212"/>
      <c r="F9" s="99" t="s">
        <v>156</v>
      </c>
      <c r="H9" s="210" t="s">
        <v>267</v>
      </c>
      <c r="I9" s="212"/>
      <c r="J9" s="98"/>
    </row>
    <row r="10" spans="1:9" ht="12.75">
      <c r="A10" s="128" t="s">
        <v>157</v>
      </c>
      <c r="C10" s="210">
        <v>0</v>
      </c>
      <c r="D10" s="211"/>
      <c r="E10" s="224"/>
      <c r="F10" s="99" t="s">
        <v>158</v>
      </c>
      <c r="H10" s="210">
        <v>0</v>
      </c>
      <c r="I10" s="212"/>
    </row>
    <row r="11" spans="1:9" ht="12.75">
      <c r="A11" s="129"/>
      <c r="B11" s="130"/>
      <c r="C11" s="129"/>
      <c r="D11" s="130"/>
      <c r="E11" s="131"/>
      <c r="F11" s="130" t="s">
        <v>159</v>
      </c>
      <c r="G11" s="130"/>
      <c r="H11" s="208" t="s">
        <v>160</v>
      </c>
      <c r="I11" s="230"/>
    </row>
    <row r="12" ht="12.75"/>
    <row r="13" spans="1:9" ht="12.75">
      <c r="A13" s="99" t="s">
        <v>124</v>
      </c>
      <c r="H13" s="231"/>
      <c r="I13" s="231"/>
    </row>
    <row r="14" spans="1:9" ht="12.75">
      <c r="A14" s="220" t="s">
        <v>123</v>
      </c>
      <c r="B14" s="228"/>
      <c r="C14" s="228"/>
      <c r="D14" s="228"/>
      <c r="E14" s="228"/>
      <c r="F14" s="220" t="s">
        <v>122</v>
      </c>
      <c r="G14" s="228"/>
      <c r="H14" s="228"/>
      <c r="I14" s="221"/>
    </row>
    <row r="15" spans="1:9" ht="12" customHeight="1">
      <c r="A15" s="126" t="s">
        <v>125</v>
      </c>
      <c r="B15" s="127"/>
      <c r="C15" s="214" t="s">
        <v>268</v>
      </c>
      <c r="D15" s="215"/>
      <c r="E15" s="216"/>
      <c r="F15" s="127" t="s">
        <v>126</v>
      </c>
      <c r="G15" s="127"/>
      <c r="H15" s="214" t="s">
        <v>269</v>
      </c>
      <c r="I15" s="216"/>
    </row>
    <row r="16" spans="1:9" ht="12.75">
      <c r="A16" s="128" t="s">
        <v>128</v>
      </c>
      <c r="C16" s="210" t="s">
        <v>270</v>
      </c>
      <c r="D16" s="211"/>
      <c r="E16" s="212"/>
      <c r="F16" s="99" t="s">
        <v>161</v>
      </c>
      <c r="H16" s="206" t="s">
        <v>271</v>
      </c>
      <c r="I16" s="229"/>
    </row>
    <row r="17" spans="1:9" ht="12.75">
      <c r="A17" s="128" t="s">
        <v>129</v>
      </c>
      <c r="C17" s="210" t="s">
        <v>272</v>
      </c>
      <c r="D17" s="211"/>
      <c r="E17" s="212"/>
      <c r="F17" s="99" t="s">
        <v>162</v>
      </c>
      <c r="H17" s="210" t="s">
        <v>273</v>
      </c>
      <c r="I17" s="212"/>
    </row>
    <row r="18" spans="1:9" ht="12.75">
      <c r="A18" s="128" t="s">
        <v>127</v>
      </c>
      <c r="C18" s="210">
        <v>0</v>
      </c>
      <c r="D18" s="211"/>
      <c r="E18" s="224"/>
      <c r="F18" s="99" t="s">
        <v>274</v>
      </c>
      <c r="H18" s="210"/>
      <c r="I18" s="212"/>
    </row>
    <row r="19" spans="1:9" ht="12.75">
      <c r="A19" s="128" t="s">
        <v>163</v>
      </c>
      <c r="C19" s="210">
        <v>0</v>
      </c>
      <c r="D19" s="211"/>
      <c r="E19" s="224"/>
      <c r="F19" s="99" t="s">
        <v>164</v>
      </c>
      <c r="H19" s="210" t="s">
        <v>275</v>
      </c>
      <c r="I19" s="212"/>
    </row>
    <row r="20" spans="1:9" ht="12.75">
      <c r="A20" s="128" t="s">
        <v>277</v>
      </c>
      <c r="C20" s="225"/>
      <c r="D20" s="226"/>
      <c r="E20" s="227"/>
      <c r="H20" s="128"/>
      <c r="I20" s="132"/>
    </row>
    <row r="21" spans="1:10" ht="12.75">
      <c r="A21" s="128" t="s">
        <v>165</v>
      </c>
      <c r="C21" s="210">
        <v>0</v>
      </c>
      <c r="D21" s="211"/>
      <c r="E21" s="224"/>
      <c r="H21" s="128"/>
      <c r="I21" s="132"/>
      <c r="J21" s="98"/>
    </row>
    <row r="22" spans="1:10" ht="12.75">
      <c r="A22" s="128" t="s">
        <v>166</v>
      </c>
      <c r="C22" s="210">
        <v>0</v>
      </c>
      <c r="D22" s="211"/>
      <c r="E22" s="212"/>
      <c r="H22" s="128"/>
      <c r="I22" s="132"/>
      <c r="J22" s="98"/>
    </row>
    <row r="23" spans="1:10" ht="12.75">
      <c r="A23" s="128" t="s">
        <v>167</v>
      </c>
      <c r="C23" s="210" t="s">
        <v>276</v>
      </c>
      <c r="D23" s="211"/>
      <c r="E23" s="212"/>
      <c r="H23" s="128"/>
      <c r="I23" s="132"/>
      <c r="J23" s="98"/>
    </row>
    <row r="24" spans="1:10" ht="12.75">
      <c r="A24" s="129" t="s">
        <v>168</v>
      </c>
      <c r="B24" s="130"/>
      <c r="C24" s="208">
        <v>0</v>
      </c>
      <c r="D24" s="209"/>
      <c r="E24" s="213"/>
      <c r="F24" s="130"/>
      <c r="G24" s="130"/>
      <c r="H24" s="129"/>
      <c r="I24" s="131"/>
      <c r="J24" s="98"/>
    </row>
    <row r="25" ht="12.75">
      <c r="J25" s="98"/>
    </row>
    <row r="26" ht="12.75">
      <c r="J26" s="98"/>
    </row>
    <row r="27" spans="1:10" ht="12.75">
      <c r="A27" s="99" t="s">
        <v>177</v>
      </c>
      <c r="J27" s="98"/>
    </row>
    <row r="28" ht="12.75">
      <c r="J28" s="98"/>
    </row>
    <row r="29" spans="1:10" ht="12.75">
      <c r="A29" s="217" t="s">
        <v>233</v>
      </c>
      <c r="B29" s="218"/>
      <c r="C29" s="218"/>
      <c r="D29" s="218"/>
      <c r="E29" s="219"/>
      <c r="J29" s="98"/>
    </row>
    <row r="30" spans="1:10" ht="12.75">
      <c r="A30" s="220" t="s">
        <v>169</v>
      </c>
      <c r="B30" s="221"/>
      <c r="C30" s="222">
        <v>352</v>
      </c>
      <c r="D30" s="223"/>
      <c r="E30" s="133" t="s">
        <v>144</v>
      </c>
      <c r="J30" s="98"/>
    </row>
    <row r="31" ht="12" customHeight="1">
      <c r="J31" s="98"/>
    </row>
    <row r="32" spans="1:10" ht="12.75">
      <c r="A32" s="126" t="s">
        <v>130</v>
      </c>
      <c r="B32" s="127"/>
      <c r="C32" s="127"/>
      <c r="D32" s="127"/>
      <c r="E32" s="134"/>
      <c r="J32" s="98"/>
    </row>
    <row r="33" spans="1:10" ht="12.75">
      <c r="A33" s="202" t="s">
        <v>170</v>
      </c>
      <c r="B33" s="203"/>
      <c r="C33" s="206">
        <v>107667</v>
      </c>
      <c r="D33" s="207"/>
      <c r="E33" s="135" t="s">
        <v>143</v>
      </c>
      <c r="J33" s="98"/>
    </row>
    <row r="34" spans="1:10" ht="12.75">
      <c r="A34" s="198" t="s">
        <v>171</v>
      </c>
      <c r="B34" s="199"/>
      <c r="C34" s="208">
        <v>149521</v>
      </c>
      <c r="D34" s="209"/>
      <c r="E34" s="136" t="s">
        <v>143</v>
      </c>
      <c r="J34" s="98"/>
    </row>
    <row r="35" ht="12">
      <c r="J35" s="98"/>
    </row>
    <row r="36" spans="1:10" ht="12">
      <c r="A36" s="126" t="s">
        <v>131</v>
      </c>
      <c r="B36" s="127"/>
      <c r="C36" s="127"/>
      <c r="D36" s="127"/>
      <c r="E36" s="134"/>
      <c r="J36" s="98"/>
    </row>
    <row r="37" spans="1:5" ht="12">
      <c r="A37" s="202" t="s">
        <v>170</v>
      </c>
      <c r="B37" s="203"/>
      <c r="C37" s="204">
        <v>295</v>
      </c>
      <c r="D37" s="205"/>
      <c r="E37" s="135" t="s">
        <v>143</v>
      </c>
    </row>
    <row r="38" spans="1:5" ht="12">
      <c r="A38" s="198" t="s">
        <v>171</v>
      </c>
      <c r="B38" s="199"/>
      <c r="C38" s="200">
        <v>615.3</v>
      </c>
      <c r="D38" s="201"/>
      <c r="E38" s="136" t="s">
        <v>143</v>
      </c>
    </row>
    <row r="44" ht="12" customHeight="1"/>
    <row r="68" ht="12" customHeight="1"/>
  </sheetData>
  <sheetProtection/>
  <mergeCells count="41">
    <mergeCell ref="H15:I15"/>
    <mergeCell ref="H5:I5"/>
    <mergeCell ref="A6:E6"/>
    <mergeCell ref="F6:I6"/>
    <mergeCell ref="F14:I14"/>
    <mergeCell ref="C9:E9"/>
    <mergeCell ref="H9:I9"/>
    <mergeCell ref="C8:E8"/>
    <mergeCell ref="H8:I8"/>
    <mergeCell ref="H13:I13"/>
    <mergeCell ref="A14:E14"/>
    <mergeCell ref="C7:E7"/>
    <mergeCell ref="H7:I7"/>
    <mergeCell ref="C16:E16"/>
    <mergeCell ref="H16:I16"/>
    <mergeCell ref="C17:E17"/>
    <mergeCell ref="H17:I17"/>
    <mergeCell ref="C10:E10"/>
    <mergeCell ref="H10:I10"/>
    <mergeCell ref="H11:I11"/>
    <mergeCell ref="H18:I18"/>
    <mergeCell ref="C19:E19"/>
    <mergeCell ref="H19:I19"/>
    <mergeCell ref="C20:E20"/>
    <mergeCell ref="C21:E21"/>
    <mergeCell ref="C18:E18"/>
    <mergeCell ref="C22:E22"/>
    <mergeCell ref="C23:E23"/>
    <mergeCell ref="C24:E24"/>
    <mergeCell ref="C15:E15"/>
    <mergeCell ref="A29:E29"/>
    <mergeCell ref="A30:B30"/>
    <mergeCell ref="C30:D30"/>
    <mergeCell ref="A38:B38"/>
    <mergeCell ref="C38:D38"/>
    <mergeCell ref="A37:B37"/>
    <mergeCell ref="C37:D37"/>
    <mergeCell ref="A33:B33"/>
    <mergeCell ref="C33:D33"/>
    <mergeCell ref="A34:B34"/>
    <mergeCell ref="C34:D34"/>
  </mergeCells>
  <printOptions/>
  <pageMargins left="0.5905511811023623" right="0.1968503937007874" top="0.7874015748031497" bottom="0.3937007874015748" header="0.5118110236220472" footer="0.5118110236220472"/>
  <pageSetup blackAndWhite="1" fitToHeight="1" fitToWidth="1" horizontalDpi="300" verticalDpi="300" orientation="portrait" paperSize="9" r:id="rId3"/>
  <rowBreaks count="3" manualBreakCount="3">
    <brk id="36" max="255" man="1"/>
    <brk id="72" max="255" man="1"/>
    <brk id="104" max="255" man="1"/>
  </rowBreaks>
  <colBreaks count="1" manualBreakCount="1">
    <brk id="10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2993 伊藤 章吾</cp:lastModifiedBy>
  <cp:lastPrinted>2022-05-30T00:19:37Z</cp:lastPrinted>
  <dcterms:modified xsi:type="dcterms:W3CDTF">2022-05-30T00:19:45Z</dcterms:modified>
  <cp:category/>
  <cp:version/>
  <cp:contentType/>
  <cp:contentStatus/>
</cp:coreProperties>
</file>