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10" windowHeight="9180" tabRatio="829" activeTab="2"/>
  </bookViews>
  <sheets>
    <sheet name="損益" sheetId="1" r:id="rId1"/>
    <sheet name="貸借" sheetId="2" r:id="rId2"/>
    <sheet name="概況 " sheetId="3" r:id="rId3"/>
    <sheet name="業務01" sheetId="4" r:id="rId4"/>
    <sheet name="業務02" sheetId="5" r:id="rId5"/>
    <sheet name="報告繰越使用しない " sheetId="6" state="hidden" r:id="rId6"/>
  </sheets>
  <definedNames>
    <definedName name="OLE_LINK1" localSheetId="2">'概況 '!#REF!</definedName>
    <definedName name="_xlnm.Print_Area" localSheetId="2">'概況 '!$A$1:$A$30</definedName>
    <definedName name="_xlnm.Print_Area" localSheetId="3">'業務01'!$A$1:$P$27</definedName>
    <definedName name="_xlnm.Print_Area" localSheetId="4">'業務02'!$A$1:$M$40</definedName>
    <definedName name="_xlnm.Print_Area" localSheetId="0">'損益'!$A$1:$Q$37</definedName>
    <definedName name="_xlnm.Print_Area" localSheetId="1">'貸借'!$A$1:$S$125</definedName>
    <definedName name="_xlnm.Print_Area" localSheetId="5">'報告繰越使用しない '!$A$1:$AK$20</definedName>
  </definedNames>
  <calcPr fullCalcOnLoad="1"/>
</workbook>
</file>

<file path=xl/comments1.xml><?xml version="1.0" encoding="utf-8"?>
<comments xmlns="http://schemas.openxmlformats.org/spreadsheetml/2006/main">
  <authors>
    <author>user</author>
  </authors>
  <commentList>
    <comment ref="A1" authorId="0">
      <text>
        <r>
          <rPr>
            <b/>
            <sz val="9"/>
            <rFont val="ＭＳ Ｐゴシック"/>
            <family val="3"/>
          </rPr>
          <t>決算損益計算書（縦）
転記</t>
        </r>
      </text>
    </comment>
  </commentList>
</comments>
</file>

<file path=xl/comments2.xml><?xml version="1.0" encoding="utf-8"?>
<comments xmlns="http://schemas.openxmlformats.org/spreadsheetml/2006/main">
  <authors>
    <author>user</author>
  </authors>
  <commentList>
    <comment ref="A1" authorId="0">
      <text>
        <r>
          <rPr>
            <b/>
            <sz val="9"/>
            <rFont val="ＭＳ Ｐゴシック"/>
            <family val="3"/>
          </rPr>
          <t>決算貸借対照表（縦）
転記</t>
        </r>
      </text>
    </comment>
    <comment ref="D88" authorId="0">
      <text>
        <r>
          <rPr>
            <b/>
            <sz val="9"/>
            <rFont val="ＭＳ Ｐゴシック"/>
            <family val="3"/>
          </rPr>
          <t>長期前受金合計</t>
        </r>
      </text>
    </comment>
    <comment ref="D94" authorId="0">
      <text>
        <r>
          <rPr>
            <b/>
            <sz val="9"/>
            <rFont val="ＭＳ Ｐゴシック"/>
            <family val="3"/>
          </rPr>
          <t>長期前受金収益化累計額合計</t>
        </r>
      </text>
    </comment>
  </commentList>
</comments>
</file>

<file path=xl/comments3.xml><?xml version="1.0" encoding="utf-8"?>
<comments xmlns="http://schemas.openxmlformats.org/spreadsheetml/2006/main">
  <authors>
    <author>user</author>
  </authors>
  <commentList>
    <comment ref="A8" authorId="0">
      <text>
        <r>
          <rPr>
            <b/>
            <sz val="9"/>
            <rFont val="ＭＳ Ｐゴシック"/>
            <family val="3"/>
          </rPr>
          <t>業務量01</t>
        </r>
      </text>
    </comment>
    <comment ref="A9" authorId="0">
      <text>
        <r>
          <rPr>
            <b/>
            <sz val="9"/>
            <rFont val="ＭＳ Ｐゴシック"/>
            <family val="3"/>
          </rPr>
          <t>業務量01</t>
        </r>
      </text>
    </comment>
    <comment ref="A15" authorId="0">
      <text>
        <r>
          <rPr>
            <b/>
            <sz val="9"/>
            <rFont val="ＭＳ Ｐゴシック"/>
            <family val="3"/>
          </rPr>
          <t>○下水管
工事データシート&gt;&gt;工事名称&gt;&gt;下水管渠新設工事&gt;&gt;工事内容&gt;&gt;L
○進捗率
所管事務概要&gt;&gt;下水道事業概要&gt;&gt;3流域関連公共下水道事業（2）進捗状況&gt;&gt;合計&gt;&gt;進捗率</t>
        </r>
      </text>
    </comment>
  </commentList>
</comments>
</file>

<file path=xl/comments4.xml><?xml version="1.0" encoding="utf-8"?>
<comments xmlns="http://schemas.openxmlformats.org/spreadsheetml/2006/main">
  <authors>
    <author>3184 山添 大智</author>
    <author>user</author>
  </authors>
  <commentList>
    <comment ref="AB23" authorId="0">
      <text>
        <r>
          <rPr>
            <b/>
            <sz val="9"/>
            <rFont val="ＭＳ Ｐゴシック"/>
            <family val="3"/>
          </rPr>
          <t>下水道施設件数一覧表（用途/用途小分類別）
井戸下水（使用＋休止＋停止＝3＋3＋0＝6</t>
        </r>
      </text>
    </comment>
    <comment ref="AB25" authorId="0">
      <text>
        <r>
          <rPr>
            <b/>
            <sz val="9"/>
            <rFont val="ＭＳ Ｐゴシック"/>
            <family val="3"/>
          </rPr>
          <t>下水道施設件数一覧表（用途/用途小分類別）
湯屋（使用＋休止＋停止）＝2＋0＋0＝2</t>
        </r>
      </text>
    </comment>
    <comment ref="AB26" authorId="0">
      <text>
        <r>
          <rPr>
            <b/>
            <sz val="9"/>
            <rFont val="ＭＳ Ｐゴシック"/>
            <family val="3"/>
          </rPr>
          <t>下水道施設件数一覧表（用途/用途小分類別）
井戸工業（使用＋休止＋停止）＝1＋5＋0＝6</t>
        </r>
      </text>
    </comment>
    <comment ref="AB5" authorId="1">
      <text>
        <r>
          <rPr>
            <b/>
            <sz val="9"/>
            <rFont val="ＭＳ Ｐゴシック"/>
            <family val="3"/>
          </rPr>
          <t>所管事務概要</t>
        </r>
      </text>
    </comment>
    <comment ref="AC5" authorId="1">
      <text>
        <r>
          <rPr>
            <b/>
            <sz val="9"/>
            <rFont val="ＭＳ Ｐゴシック"/>
            <family val="3"/>
          </rPr>
          <t>所管事務概要</t>
        </r>
      </text>
    </comment>
    <comment ref="AB12" authorId="1">
      <text>
        <r>
          <rPr>
            <b/>
            <sz val="9"/>
            <rFont val="ＭＳ Ｐゴシック"/>
            <family val="3"/>
          </rPr>
          <t>所管事務概要</t>
        </r>
      </text>
    </comment>
    <comment ref="AC12" authorId="1">
      <text>
        <r>
          <rPr>
            <b/>
            <sz val="9"/>
            <rFont val="ＭＳ Ｐゴシック"/>
            <family val="3"/>
          </rPr>
          <t>所管事務概要</t>
        </r>
      </text>
    </comment>
    <comment ref="AB21" authorId="1">
      <text>
        <r>
          <rPr>
            <b/>
            <sz val="9"/>
            <rFont val="ＭＳ Ｐゴシック"/>
            <family val="3"/>
          </rPr>
          <t>下水道施設件数一覧表（用途別/用途小分類別）
一般（使用＋休止＋停止）＝2,561＋463＋12＝3,036</t>
        </r>
      </text>
    </comment>
    <comment ref="AB24" authorId="1">
      <text>
        <r>
          <rPr>
            <b/>
            <sz val="9"/>
            <rFont val="ＭＳ Ｐゴシック"/>
            <family val="3"/>
          </rPr>
          <t>下水道施設件数一覧表（用途/用途小分類別）
井戸商業（使用＋休止＋停止）＝4＋1＋0＝5</t>
        </r>
      </text>
    </comment>
    <comment ref="AB19" authorId="1">
      <text>
        <r>
          <rPr>
            <b/>
            <sz val="9"/>
            <rFont val="ＭＳ Ｐゴシック"/>
            <family val="3"/>
          </rPr>
          <t>下水道施設件数一覧表（用途/用途小分類別）及び下水道使用料金調定額集計表（2月分及び3月分）</t>
        </r>
      </text>
    </comment>
    <comment ref="AC19" authorId="1">
      <text>
        <r>
          <rPr>
            <b/>
            <sz val="9"/>
            <rFont val="ＭＳ Ｐゴシック"/>
            <family val="3"/>
          </rPr>
          <t>単独に準ずる</t>
        </r>
      </text>
    </comment>
    <comment ref="AB22" authorId="1">
      <text>
        <r>
          <rPr>
            <b/>
            <sz val="9"/>
            <rFont val="ＭＳ Ｐゴシック"/>
            <family val="3"/>
          </rPr>
          <t>下水道施設件数一覧表（用途/用途小分類別）
一般（愛宕県住）（使用＋休止＋停止）＝92＋13＋2＝107
下水道使用料金調定集計表
2月分集合用徴収戸数（）内＋3月分集合用徴収戸数（）内＝1,126＋330＝1,456
107＋1,456＝1,563</t>
        </r>
      </text>
    </comment>
    <comment ref="AC21" authorId="1">
      <text>
        <r>
          <rPr>
            <b/>
            <sz val="9"/>
            <rFont val="ＭＳ Ｐゴシック"/>
            <family val="3"/>
          </rPr>
          <t>2,441＋33＋0＝2,474</t>
        </r>
      </text>
    </comment>
    <comment ref="AC22" authorId="1">
      <text>
        <r>
          <rPr>
            <b/>
            <sz val="9"/>
            <rFont val="ＭＳ Ｐゴシック"/>
            <family val="3"/>
          </rPr>
          <t>一般（愛宕県住）（使用＋休止＋停止）＝139＋29＋1＝169
2月分＋3月分＝211＋43＝254
169＋254＝423</t>
        </r>
      </text>
    </comment>
    <comment ref="AC24" authorId="1">
      <text>
        <r>
          <rPr>
            <b/>
            <sz val="9"/>
            <rFont val="ＭＳ Ｐゴシック"/>
            <family val="3"/>
          </rPr>
          <t>2＋0＋0＝2</t>
        </r>
      </text>
    </comment>
  </commentList>
</comments>
</file>

<file path=xl/comments5.xml><?xml version="1.0" encoding="utf-8"?>
<comments xmlns="http://schemas.openxmlformats.org/spreadsheetml/2006/main">
  <authors>
    <author>user</author>
  </authors>
  <commentList>
    <comment ref="G5" authorId="0">
      <text>
        <r>
          <rPr>
            <b/>
            <sz val="9"/>
            <rFont val="ＭＳ Ｐゴシック"/>
            <family val="3"/>
          </rPr>
          <t>月次合計残高試算表
残高</t>
        </r>
      </text>
    </comment>
  </commentList>
</comments>
</file>

<file path=xl/sharedStrings.xml><?xml version="1.0" encoding="utf-8"?>
<sst xmlns="http://schemas.openxmlformats.org/spreadsheetml/2006/main" count="430" uniqueCount="277">
  <si>
    <t>２</t>
  </si>
  <si>
    <t>(1）</t>
  </si>
  <si>
    <t>３</t>
  </si>
  <si>
    <t>４</t>
  </si>
  <si>
    <t>５</t>
  </si>
  <si>
    <t>６</t>
  </si>
  <si>
    <t>営業収益</t>
  </si>
  <si>
    <t>営業外収益</t>
  </si>
  <si>
    <t>特別利益</t>
  </si>
  <si>
    <t>営業費用</t>
  </si>
  <si>
    <t>営業外費用</t>
  </si>
  <si>
    <t>特別損失</t>
  </si>
  <si>
    <t>企業債</t>
  </si>
  <si>
    <t>款</t>
  </si>
  <si>
    <t>（単位　円）</t>
  </si>
  <si>
    <t>(2）</t>
  </si>
  <si>
    <t>その他の営業収益</t>
  </si>
  <si>
    <t>(3）</t>
  </si>
  <si>
    <t>(4）</t>
  </si>
  <si>
    <t>総係費</t>
  </si>
  <si>
    <t>減価償却費</t>
  </si>
  <si>
    <t>資産減耗費</t>
  </si>
  <si>
    <t>雑支出</t>
  </si>
  <si>
    <t>受取利息及び配当金</t>
  </si>
  <si>
    <t>雑収益</t>
  </si>
  <si>
    <t>過年度損益修正益</t>
  </si>
  <si>
    <t>過年度損益修正損</t>
  </si>
  <si>
    <t>補助金</t>
  </si>
  <si>
    <t>比　　　　　較</t>
  </si>
  <si>
    <t>単位</t>
  </si>
  <si>
    <t>人</t>
  </si>
  <si>
    <t>項</t>
  </si>
  <si>
    <t>他会計補助金</t>
  </si>
  <si>
    <t>営業収益</t>
  </si>
  <si>
    <t>下水道使用料</t>
  </si>
  <si>
    <t>その他の営業収益</t>
  </si>
  <si>
    <t>雨水処理負担金</t>
  </si>
  <si>
    <t>営業外収益</t>
  </si>
  <si>
    <t>受取利息及び配当金</t>
  </si>
  <si>
    <t>他会計補助金</t>
  </si>
  <si>
    <t>消費税還付金</t>
  </si>
  <si>
    <t>過年度損益修正益</t>
  </si>
  <si>
    <t>（単位　円）</t>
  </si>
  <si>
    <t>営業費用</t>
  </si>
  <si>
    <t>管渠費</t>
  </si>
  <si>
    <t>ポンプ場及び処理場費</t>
  </si>
  <si>
    <t>減価償却費</t>
  </si>
  <si>
    <t>資産減耗費</t>
  </si>
  <si>
    <t>その他営業費用</t>
  </si>
  <si>
    <t>営業外費用</t>
  </si>
  <si>
    <t>支払利息及び企業債取扱諸費</t>
  </si>
  <si>
    <t>雑支出</t>
  </si>
  <si>
    <t>特別損失</t>
  </si>
  <si>
    <t>過年度損益修正損</t>
  </si>
  <si>
    <t>ha</t>
  </si>
  <si>
    <t>整備率</t>
  </si>
  <si>
    <t xml:space="preserve"> (1)　業務量</t>
  </si>
  <si>
    <t>　　イ　普及状況</t>
  </si>
  <si>
    <t xml:space="preserve"> (2)　事業収入に関する事項</t>
  </si>
  <si>
    <t xml:space="preserve"> (3)　事業費用に関する事項</t>
  </si>
  <si>
    <t>対比(％)</t>
  </si>
  <si>
    <t>区分</t>
  </si>
  <si>
    <t>国庫補助金</t>
  </si>
  <si>
    <t>１</t>
  </si>
  <si>
    <t>下水道使用料</t>
  </si>
  <si>
    <t>雨水処理負担金</t>
  </si>
  <si>
    <t>事項</t>
  </si>
  <si>
    <t>ha</t>
  </si>
  <si>
    <t>％</t>
  </si>
  <si>
    <t>比較</t>
  </si>
  <si>
    <t>増減</t>
  </si>
  <si>
    <t>合計</t>
  </si>
  <si>
    <t>集合用</t>
  </si>
  <si>
    <t>　　ア　処理区域面積</t>
  </si>
  <si>
    <t>計画処理区域面積</t>
  </si>
  <si>
    <t>処理区域面積</t>
  </si>
  <si>
    <t>（単位　戸）</t>
  </si>
  <si>
    <t>対比(％)</t>
  </si>
  <si>
    <t>区　　分</t>
  </si>
  <si>
    <t>用 途 別</t>
  </si>
  <si>
    <t>備　考</t>
  </si>
  <si>
    <t>水道汚水</t>
  </si>
  <si>
    <t>一般用井戸汚水</t>
  </si>
  <si>
    <t>事業用井戸汚水</t>
  </si>
  <si>
    <t>湯屋汚水</t>
  </si>
  <si>
    <t>工業汚水</t>
  </si>
  <si>
    <t>一般用</t>
  </si>
  <si>
    <t>処　理　人　口</t>
  </si>
  <si>
    <t>排水戸数</t>
  </si>
  <si>
    <t>戸</t>
  </si>
  <si>
    <t>事業会計予算繰越計算書</t>
  </si>
  <si>
    <t>地方公営企業法第26条第１項の規定による建設改良費の繰越額</t>
  </si>
  <si>
    <t>事業名</t>
  </si>
  <si>
    <t>予算計上額</t>
  </si>
  <si>
    <t>支払義務
発 生 額</t>
  </si>
  <si>
    <t>翌年度繰越額</t>
  </si>
  <si>
    <t>左の財源内訳</t>
  </si>
  <si>
    <t>不用額</t>
  </si>
  <si>
    <t>翌年度繰越額に係る繰越を要するたな卸資産の購入限度額</t>
  </si>
  <si>
    <t>説明</t>
  </si>
  <si>
    <t>損益勘定
留保資金</t>
  </si>
  <si>
    <t>１資本的支出</t>
  </si>
  <si>
    <t>（単位　円）</t>
  </si>
  <si>
    <t>平成25年度　津島市下水道</t>
  </si>
  <si>
    <t>下水道長寿命化事業</t>
  </si>
  <si>
    <t>国の経済対策により平成25年度中に予算を計上したもの</t>
  </si>
  <si>
    <t>２拡張費</t>
  </si>
  <si>
    <t>(5）</t>
  </si>
  <si>
    <t>その他営業費用</t>
  </si>
  <si>
    <r>
      <t>(</t>
    </r>
    <r>
      <rPr>
        <sz val="11"/>
        <rFont val="ＭＳ 明朝"/>
        <family val="1"/>
      </rPr>
      <t>3</t>
    </r>
    <r>
      <rPr>
        <sz val="11"/>
        <rFont val="ＭＳ 明朝"/>
        <family val="1"/>
      </rPr>
      <t>）</t>
    </r>
  </si>
  <si>
    <t>経常利益</t>
  </si>
  <si>
    <t>当年度純利益</t>
  </si>
  <si>
    <t>管渠費</t>
  </si>
  <si>
    <t>ポンプ場及び処理場費</t>
  </si>
  <si>
    <r>
      <t>(</t>
    </r>
    <r>
      <rPr>
        <sz val="11"/>
        <rFont val="ＭＳ 明朝"/>
        <family val="1"/>
      </rPr>
      <t>4）</t>
    </r>
  </si>
  <si>
    <r>
      <t>(</t>
    </r>
    <r>
      <rPr>
        <sz val="11"/>
        <rFont val="ＭＳ 明朝"/>
        <family val="1"/>
      </rPr>
      <t>5）</t>
    </r>
  </si>
  <si>
    <t>その他特別損失</t>
  </si>
  <si>
    <t>その他の未処分利益　　　剰余金変動額</t>
  </si>
  <si>
    <t>長期前受金戻入</t>
  </si>
  <si>
    <t>営業損失</t>
  </si>
  <si>
    <t>長期前受金戻入</t>
  </si>
  <si>
    <t>前年度繰越利益剰余金</t>
  </si>
  <si>
    <t>支払利息及び企業債
取扱諸費</t>
  </si>
  <si>
    <t>当年度未処分利益
剰余金</t>
  </si>
  <si>
    <t>流域下水道費</t>
  </si>
  <si>
    <t>(7）</t>
  </si>
  <si>
    <t>(6）</t>
  </si>
  <si>
    <t>総係費</t>
  </si>
  <si>
    <t>単独</t>
  </si>
  <si>
    <t>流域</t>
  </si>
  <si>
    <t>青字入力箇所</t>
  </si>
  <si>
    <t>合算</t>
  </si>
  <si>
    <t xml:space="preserve">     本市の下水道事業は、昭和39年12月に供用を開始して以来、公共用水域の水質の保全、生活   </t>
  </si>
  <si>
    <t xml:space="preserve">   環境の改善等による都市基盤の整備に努めてきました。また平成29年４月１日より流域関連公</t>
  </si>
  <si>
    <t xml:space="preserve">   共下水道事業会計を下水道事業会計に統合しました。</t>
  </si>
  <si>
    <r>
      <t xml:space="preserve">     </t>
    </r>
    <r>
      <rPr>
        <sz val="11"/>
        <rFont val="ＭＳ 明朝"/>
        <family val="1"/>
      </rPr>
      <t>下水管の維持管理として、下水管等の修繕を実施して有収率の改善に努めたほか、道路の修</t>
    </r>
  </si>
  <si>
    <r>
      <t xml:space="preserve">     </t>
    </r>
    <r>
      <rPr>
        <sz val="11"/>
        <rFont val="ＭＳ 明朝"/>
        <family val="1"/>
      </rPr>
      <t>建設事業としては、下水管等の普及を図るため、流域関連公共下水道事業として、下水管渠</t>
    </r>
  </si>
  <si>
    <t xml:space="preserve">     今後の事業経営に当たっては、良好な水環境づくりとして公共用水域の水質を維持してい</t>
  </si>
  <si>
    <t xml:space="preserve"> 　くため、下水道施設の適切な維持管理を進めるとともに、収益を上げるためにも整備済区域の　</t>
  </si>
  <si>
    <t xml:space="preserve"> 　下水道への接続促進のための活動や経費削減に取組むなど、経営状況の的確な把握及び経営の</t>
  </si>
  <si>
    <t xml:space="preserve"> 　健全化を図り、安定した経営を進めてまいります。</t>
  </si>
  <si>
    <r>
      <t xml:space="preserve">   </t>
    </r>
    <r>
      <rPr>
        <sz val="11"/>
        <rFont val="ＭＳ 明朝"/>
        <family val="1"/>
      </rPr>
      <t>消費税資本的収支調整額、過年度分損益勘定留保資金及び当年度分損益勘定留保資金で補塡し</t>
    </r>
  </si>
  <si>
    <t>　 ました。</t>
  </si>
  <si>
    <r>
      <t xml:space="preserve">   </t>
    </r>
    <r>
      <rPr>
        <sz val="11"/>
        <rFont val="ＭＳ 明朝"/>
        <family val="1"/>
      </rPr>
      <t>繕等に併せてマンホールの修繕を効率的に実施しました。また、下水終末処理場の修繕として、</t>
    </r>
  </si>
  <si>
    <t>　　ウ　排水戸数内訳</t>
  </si>
  <si>
    <t>資　産　の　部</t>
  </si>
  <si>
    <t>固定資産</t>
  </si>
  <si>
    <t>有形固定資産</t>
  </si>
  <si>
    <t>イ</t>
  </si>
  <si>
    <t>土地</t>
  </si>
  <si>
    <t>ロ</t>
  </si>
  <si>
    <t>建物</t>
  </si>
  <si>
    <t>減価償却累計額</t>
  </si>
  <si>
    <t>ハ</t>
  </si>
  <si>
    <t>構築物</t>
  </si>
  <si>
    <t>ニ</t>
  </si>
  <si>
    <t>機械及び装置</t>
  </si>
  <si>
    <t>ホ</t>
  </si>
  <si>
    <t>車両及び運搬具</t>
  </si>
  <si>
    <t>へ</t>
  </si>
  <si>
    <t>工具器具及び備品</t>
  </si>
  <si>
    <t>ト</t>
  </si>
  <si>
    <t>有形リース資産</t>
  </si>
  <si>
    <t>チ</t>
  </si>
  <si>
    <t>建設仮勘定</t>
  </si>
  <si>
    <t>有形固定資産合計</t>
  </si>
  <si>
    <t>(2）</t>
  </si>
  <si>
    <t>無形固定資産</t>
  </si>
  <si>
    <t>電話加入権</t>
  </si>
  <si>
    <t>施設利用権</t>
  </si>
  <si>
    <t>無形リース資産</t>
  </si>
  <si>
    <t>無形固定資産合計</t>
  </si>
  <si>
    <t>(3）</t>
  </si>
  <si>
    <t>投資その他の資産</t>
  </si>
  <si>
    <t>投資有価証券</t>
  </si>
  <si>
    <t>貸倒引当金</t>
  </si>
  <si>
    <t>その他投資</t>
  </si>
  <si>
    <t>投資合計</t>
  </si>
  <si>
    <t>固定資産合計</t>
  </si>
  <si>
    <t>流動資産</t>
  </si>
  <si>
    <t>現金預金</t>
  </si>
  <si>
    <t>未収金</t>
  </si>
  <si>
    <t xml:space="preserve"> 貸倒引当金</t>
  </si>
  <si>
    <t>貯蔵品</t>
  </si>
  <si>
    <t>その他流動資産</t>
  </si>
  <si>
    <t>流動資産合計</t>
  </si>
  <si>
    <t>資産合計</t>
  </si>
  <si>
    <t>負　債　の　部</t>
  </si>
  <si>
    <t>固定負債</t>
  </si>
  <si>
    <t>建設改良に要</t>
  </si>
  <si>
    <t>する企業債</t>
  </si>
  <si>
    <t>その他企業債</t>
  </si>
  <si>
    <t>企業債合計</t>
  </si>
  <si>
    <r>
      <t>(</t>
    </r>
    <r>
      <rPr>
        <sz val="11"/>
        <rFont val="ＭＳ 明朝"/>
        <family val="1"/>
      </rPr>
      <t>2</t>
    </r>
    <r>
      <rPr>
        <sz val="11"/>
        <rFont val="ＭＳ 明朝"/>
        <family val="1"/>
      </rPr>
      <t>）</t>
    </r>
  </si>
  <si>
    <t>借入金</t>
  </si>
  <si>
    <t>する長期借入金</t>
  </si>
  <si>
    <t>その他長期借入金</t>
  </si>
  <si>
    <t>借入金合計</t>
  </si>
  <si>
    <t>リース債務</t>
  </si>
  <si>
    <r>
      <t>(</t>
    </r>
    <r>
      <rPr>
        <sz val="11"/>
        <rFont val="ＭＳ 明朝"/>
        <family val="1"/>
      </rPr>
      <t>4</t>
    </r>
    <r>
      <rPr>
        <sz val="11"/>
        <rFont val="ＭＳ 明朝"/>
        <family val="1"/>
      </rPr>
      <t>）</t>
    </r>
  </si>
  <si>
    <t>引当金</t>
  </si>
  <si>
    <t>退職給付引当金</t>
  </si>
  <si>
    <t>修繕引当金</t>
  </si>
  <si>
    <t>特別修繕引当金</t>
  </si>
  <si>
    <t>引当金合計</t>
  </si>
  <si>
    <r>
      <t>(</t>
    </r>
    <r>
      <rPr>
        <sz val="11"/>
        <rFont val="ＭＳ 明朝"/>
        <family val="1"/>
      </rPr>
      <t>5</t>
    </r>
    <r>
      <rPr>
        <sz val="11"/>
        <rFont val="ＭＳ 明朝"/>
        <family val="1"/>
      </rPr>
      <t>）</t>
    </r>
  </si>
  <si>
    <t>その他固定負債</t>
  </si>
  <si>
    <t>固定負債合計</t>
  </si>
  <si>
    <t>流動負債</t>
  </si>
  <si>
    <t>一時借入金</t>
  </si>
  <si>
    <r>
      <t>(3</t>
    </r>
    <r>
      <rPr>
        <sz val="11"/>
        <rFont val="ＭＳ 明朝"/>
        <family val="1"/>
      </rPr>
      <t>）</t>
    </r>
  </si>
  <si>
    <r>
      <t>(4</t>
    </r>
    <r>
      <rPr>
        <sz val="11"/>
        <rFont val="ＭＳ 明朝"/>
        <family val="1"/>
      </rPr>
      <t>）</t>
    </r>
  </si>
  <si>
    <r>
      <t>(5）</t>
    </r>
  </si>
  <si>
    <t>未払金</t>
  </si>
  <si>
    <r>
      <t>(6）</t>
    </r>
  </si>
  <si>
    <t>前受金</t>
  </si>
  <si>
    <r>
      <t>(7</t>
    </r>
    <r>
      <rPr>
        <sz val="11"/>
        <rFont val="ＭＳ 明朝"/>
        <family val="1"/>
      </rPr>
      <t>）</t>
    </r>
  </si>
  <si>
    <t>賞与引当金</t>
  </si>
  <si>
    <r>
      <t>(8</t>
    </r>
    <r>
      <rPr>
        <sz val="11"/>
        <rFont val="ＭＳ 明朝"/>
        <family val="1"/>
      </rPr>
      <t>）</t>
    </r>
  </si>
  <si>
    <t>その他流動負債</t>
  </si>
  <si>
    <t>流動負債合計</t>
  </si>
  <si>
    <t>繰延収益</t>
  </si>
  <si>
    <t>長期前受金</t>
  </si>
  <si>
    <t>受贈財産評価額</t>
  </si>
  <si>
    <t>県補助金</t>
  </si>
  <si>
    <t>長期前受金合計</t>
  </si>
  <si>
    <r>
      <t>(2</t>
    </r>
    <r>
      <rPr>
        <sz val="11"/>
        <rFont val="ＭＳ 明朝"/>
        <family val="1"/>
      </rPr>
      <t>）</t>
    </r>
  </si>
  <si>
    <t>収益化累計額</t>
  </si>
  <si>
    <t>二</t>
  </si>
  <si>
    <t>長期前受金収益化累計額合計</t>
  </si>
  <si>
    <t>繰延収益合計</t>
  </si>
  <si>
    <t>負債合計</t>
  </si>
  <si>
    <t>資　本　の　部</t>
  </si>
  <si>
    <t>７</t>
  </si>
  <si>
    <t>資本金</t>
  </si>
  <si>
    <t>資本金</t>
  </si>
  <si>
    <t>固有資本金</t>
  </si>
  <si>
    <t>出資金</t>
  </si>
  <si>
    <t>組入資本金</t>
  </si>
  <si>
    <t>資本金合計</t>
  </si>
  <si>
    <t>８</t>
  </si>
  <si>
    <t>剰余金</t>
  </si>
  <si>
    <t>資本剰余金</t>
  </si>
  <si>
    <t>資本剰余金合計</t>
  </si>
  <si>
    <t>利益剰余金</t>
  </si>
  <si>
    <t>減債積立金</t>
  </si>
  <si>
    <t>利益積立金</t>
  </si>
  <si>
    <t>建設改良積立金</t>
  </si>
  <si>
    <t>当年度未処分利益</t>
  </si>
  <si>
    <t>利益剰余金合計</t>
  </si>
  <si>
    <t>剰余金合計</t>
  </si>
  <si>
    <t>資本合計</t>
  </si>
  <si>
    <t>負債資本合計</t>
  </si>
  <si>
    <t>　　　</t>
  </si>
  <si>
    <t>令和２年度　津島市下水道事業損益計算書</t>
  </si>
  <si>
    <t>（令和２年４月１日から令和３年３月31日まで）</t>
  </si>
  <si>
    <t>令和２年度　津島市下水道事業貸借対照表</t>
  </si>
  <si>
    <t>（令和３年３月31日）</t>
  </si>
  <si>
    <r>
      <t xml:space="preserve">     </t>
    </r>
    <r>
      <rPr>
        <sz val="11"/>
        <rFont val="ＭＳ 明朝"/>
        <family val="1"/>
      </rPr>
      <t>令和２年度の業務の実績としては、処理区域面積468.0haに対し処理人口が26,139人となり</t>
    </r>
  </si>
  <si>
    <r>
      <t xml:space="preserve">   </t>
    </r>
    <r>
      <rPr>
        <sz val="11"/>
        <rFont val="ＭＳ 明朝"/>
        <family val="1"/>
      </rPr>
      <t>ました。また排水戸数は8,186戸となりました。</t>
    </r>
  </si>
  <si>
    <r>
      <t xml:space="preserve">   施設の安定</t>
    </r>
    <r>
      <rPr>
        <sz val="11"/>
        <rFont val="ＭＳ 明朝"/>
        <family val="1"/>
      </rPr>
      <t>稼動を確保しています。</t>
    </r>
  </si>
  <si>
    <r>
      <t xml:space="preserve">   </t>
    </r>
    <r>
      <rPr>
        <sz val="11"/>
        <rFont val="ＭＳ 明朝"/>
        <family val="1"/>
      </rPr>
      <t>等新設工事を実施しました。令和２年度は、下水管1,083.2mの新設工事を施工し、進捗率は58％</t>
    </r>
  </si>
  <si>
    <t xml:space="preserve">   となり、下水道接続率は53.8％となりました。また、下水終末処理場の更新として、</t>
  </si>
  <si>
    <r>
      <t xml:space="preserve">     </t>
    </r>
    <r>
      <rPr>
        <sz val="11"/>
        <rFont val="ＭＳ 明朝"/>
        <family val="1"/>
      </rPr>
      <t>収益的収支においては、事業収益726,764,862円に対し、事業費用693,992,564円となり、</t>
    </r>
  </si>
  <si>
    <r>
      <t xml:space="preserve">   32,772,298</t>
    </r>
    <r>
      <rPr>
        <sz val="11"/>
        <rFont val="ＭＳ 明朝"/>
        <family val="1"/>
      </rPr>
      <t>円の純利益を計上し、当年度未処分利益剰余金は、32,772,298円となりました。</t>
    </r>
  </si>
  <si>
    <r>
      <t xml:space="preserve">     </t>
    </r>
    <r>
      <rPr>
        <sz val="11"/>
        <rFont val="ＭＳ 明朝"/>
        <family val="1"/>
      </rPr>
      <t>資本的収支においては、消費税等を含んだ額で、収入総額393,695,800円、支出総額</t>
    </r>
  </si>
  <si>
    <r>
      <t xml:space="preserve">   657,212,074</t>
    </r>
    <r>
      <rPr>
        <sz val="11"/>
        <rFont val="ＭＳ 明朝"/>
        <family val="1"/>
      </rPr>
      <t>円となり、差引263,516,274円の財源不足額については、当年度分消費税及び地方</t>
    </r>
  </si>
  <si>
    <r>
      <t>令和２</t>
    </r>
    <r>
      <rPr>
        <sz val="11"/>
        <rFont val="ＭＳ 明朝"/>
        <family val="1"/>
      </rPr>
      <t>年度末</t>
    </r>
  </si>
  <si>
    <t>令和元年度末</t>
  </si>
  <si>
    <r>
      <t>令和２</t>
    </r>
    <r>
      <rPr>
        <sz val="11"/>
        <rFont val="ＭＳ 明朝"/>
        <family val="1"/>
      </rPr>
      <t>年度</t>
    </r>
  </si>
  <si>
    <r>
      <t>令和元</t>
    </r>
    <r>
      <rPr>
        <sz val="11"/>
        <rFont val="ＭＳ 明朝"/>
        <family val="1"/>
      </rPr>
      <t>年度</t>
    </r>
  </si>
  <si>
    <t>山添→その他→部長宛→処理区域等内訳</t>
  </si>
  <si>
    <r>
      <t xml:space="preserve">   管理棟電気室高圧コンデンサ設備修繕、汚泥棟汚泥ホッパー用シリンダー修繕等</t>
    </r>
    <r>
      <rPr>
        <sz val="11"/>
        <rFont val="ＭＳ 明朝"/>
        <family val="1"/>
      </rPr>
      <t>を実施</t>
    </r>
    <r>
      <rPr>
        <sz val="11"/>
        <rFont val="ＭＳ 明朝"/>
        <family val="1"/>
      </rPr>
      <t>し、</t>
    </r>
  </si>
  <si>
    <t>　 汚水ポンプ１号整備工事等を実施しました。</t>
  </si>
  <si>
    <t>○　概　　況</t>
  </si>
  <si>
    <t>　 　総括事項</t>
  </si>
  <si>
    <t>　業　　　務</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</si>
</sst>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_ "/>
    <numFmt numFmtId="180" formatCode="#,##0.0;&quot;△ &quot;#,##0.0"/>
    <numFmt numFmtId="181" formatCode="0.0_ "/>
    <numFmt numFmtId="182" formatCode="#,##0.000_);[Red]\(#,##0.000\)"/>
    <numFmt numFmtId="183" formatCode="[$-411]gee\.mm\.dd"/>
    <numFmt numFmtId="184" formatCode="#0.000"/>
    <numFmt numFmtId="185" formatCode="[$-411]ggge&quot;年&quot;m&quot;月&quot;d&quot;日&quot;;@"/>
    <numFmt numFmtId="186" formatCode="[$-411]ge\.mm\.dd;@"/>
    <numFmt numFmtId="187" formatCode="#,##0\ ;&quot;△ &quot;#,##0\ "/>
    <numFmt numFmtId="188" formatCode="#,##0.0_);[Red]\(#,##0.0\)"/>
    <numFmt numFmtId="189" formatCode="_ * #,##0.0_ ;_ * \-#,##0.0_ ;_ * &quot;-&quot;?_ ;_ @_ "/>
    <numFmt numFmtId="190" formatCode="[$-411]gee\.mm\.dd;@"/>
    <numFmt numFmtId="191" formatCode="#,##0.0\ ;&quot;△ &quot;#,##0.0\ "/>
    <numFmt numFmtId="192" formatCode="#,##0_ ;[Red]\-#,##0\ "/>
    <numFmt numFmtId="193" formatCode="#,##0.0&quot;％&quot;;&quot;△ &quot;#,##0.0&quot;％&quot;"/>
    <numFmt numFmtId="194" formatCode="&quot;(&quot;\ \ #,##0.0&quot;％)&quot;;&quot;(  △ &quot;#,##0.0&quot;％)&quot;"/>
    <numFmt numFmtId="195" formatCode="#,##0.000;&quot;△ &quot;#,##0.000"/>
    <numFmt numFmtId="196" formatCode="#,##0.00000_);[Red]\(#,##0.00000\)"/>
    <numFmt numFmtId="197" formatCode="#,##0;&quot;△&quot;#,##0"/>
    <numFmt numFmtId="198" formatCode="&quot;△&quot;\ #,##0;&quot;▲&quot;\ #,##0"/>
    <numFmt numFmtId="199" formatCode="&quot;&quot;\ #,##0"/>
    <numFmt numFmtId="200" formatCode="&quot;△&quot;\ #,##0;&quot;△&quot;\ #,##0"/>
    <numFmt numFmtId="201" formatCode="#,##0;[Red]#,##0"/>
    <numFmt numFmtId="202" formatCode="0.E+00"/>
    <numFmt numFmtId="203" formatCode="0;&quot;△ &quot;0"/>
    <numFmt numFmtId="204" formatCode="0.0%"/>
    <numFmt numFmtId="205" formatCode="#,##0.0_ "/>
    <numFmt numFmtId="206" formatCode="0.0E+00"/>
    <numFmt numFmtId="207" formatCode="0.000_ "/>
    <numFmt numFmtId="208" formatCode="0.0"/>
    <numFmt numFmtId="209" formatCode="[$-411]ge\.m\.d;@"/>
    <numFmt numFmtId="210" formatCode="mmm\-yyyy"/>
    <numFmt numFmtId="211" formatCode="0.00_ "/>
    <numFmt numFmtId="212" formatCode="[&lt;=999]000;000\-00"/>
    <numFmt numFmtId="213" formatCode="0_);[Red]\(0\)"/>
    <numFmt numFmtId="214" formatCode="[$-411]ggge&quot;年&quot;mm&quot;月&quot;dd&quot;日&quot;;@"/>
    <numFmt numFmtId="215" formatCode="[$-411]ggge&quot; 年 &quot;m&quot; 月 &quot;d&quot; 日&quot;;@"/>
    <numFmt numFmtId="216" formatCode="[$-411]ggg&quot; &quot;e&quot; 年 &quot;m&quot; 月 &quot;d&quot; 日&quot;;@"/>
    <numFmt numFmtId="217" formatCode="[$-411]ggg\ \ e&quot;年　&quot;m&quot;月　&quot;d&quot;日　　&quot;;@"/>
    <numFmt numFmtId="218" formatCode="&quot;№. &quot;General"/>
    <numFmt numFmtId="219" formatCode="&quot;№._&quot;General"/>
    <numFmt numFmtId="220" formatCode="[$-411]&quot;契約年月日 &quot;ggge&quot;年&quot;m&quot;月&quot;d&quot;日&quot;;@"/>
    <numFmt numFmtId="221" formatCode="[$-411]&quot;契約年月日 　&quot;ggge&quot;年&quot;m&quot;月&quot;d&quot;日&quot;;@"/>
    <numFmt numFmtId="222" formatCode="[$-411]&quot;　契約年月日 　&quot;ggge&quot;年&quot;m&quot;月&quot;d&quot;日&quot;;@"/>
    <numFmt numFmtId="223" formatCode="#,##0.0000_);[Red]\(#,##0.0000\)"/>
    <numFmt numFmtId="224" formatCode="#,##0.00_);[Red]\(#,##0.00\)"/>
    <numFmt numFmtId="225" formatCode="#,##0.000000_);[Red]\(#,##0.000000\)"/>
    <numFmt numFmtId="226" formatCode="#,##0.00\ ;&quot;△ &quot;#,##0.00\ "/>
    <numFmt numFmtId="227" formatCode="hGeneral"/>
    <numFmt numFmtId="228" formatCode="0.0_);[Red]\(0.0\)"/>
    <numFmt numFmtId="229" formatCode="&quot;Yes&quot;;&quot;Yes&quot;;&quot;No&quot;"/>
    <numFmt numFmtId="230" formatCode="&quot;True&quot;;&quot;True&quot;;&quot;False&quot;"/>
    <numFmt numFmtId="231" formatCode="&quot;On&quot;;&quot;On&quot;;&quot;Off&quot;"/>
    <numFmt numFmtId="232" formatCode="[$€-2]\ #,##0.00_);[Red]\([$€-2]\ #,##0.00\)"/>
    <numFmt numFmtId="233" formatCode="#,###;[Red]&quot;△&quot;#,###"/>
    <numFmt numFmtId="234" formatCode="[$]ggge&quot;年&quot;m&quot;月&quot;d&quot;日&quot;;@"/>
    <numFmt numFmtId="235" formatCode="[$-411]gge&quot;年&quot;m&quot;月&quot;d&quot;日&quot;;@"/>
    <numFmt numFmtId="236" formatCode="[$]gge&quot;年&quot;m&quot;月&quot;d&quot;日&quot;;@"/>
  </numFmts>
  <fonts count="32">
    <font>
      <sz val="11"/>
      <name val="ＭＳ 明朝"/>
      <family val="1"/>
    </font>
    <font>
      <sz val="6"/>
      <name val="ＭＳ 明朝"/>
      <family val="1"/>
    </font>
    <font>
      <sz val="16"/>
      <name val="ＭＳ 明朝"/>
      <family val="1"/>
    </font>
    <font>
      <sz val="20"/>
      <name val="ＭＳ 明朝"/>
      <family val="1"/>
    </font>
    <font>
      <sz val="11"/>
      <color indexed="12"/>
      <name val="ＭＳ 明朝"/>
      <family val="1"/>
    </font>
    <font>
      <sz val="11"/>
      <color indexed="8"/>
      <name val="ＭＳ 明朝"/>
      <family val="1"/>
    </font>
    <font>
      <b/>
      <sz val="9"/>
      <name val="ＭＳ Ｐゴシック"/>
      <family val="3"/>
    </font>
    <font>
      <sz val="11"/>
      <name val="ＭＳ Ｐゴシック"/>
      <family val="3"/>
    </font>
    <font>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明朝"/>
      <family val="1"/>
    </font>
    <font>
      <sz val="11"/>
      <color indexed="10"/>
      <name val="ＭＳ 明朝"/>
      <family val="1"/>
    </font>
    <font>
      <sz val="11"/>
      <color rgb="FF0000FF"/>
      <name val="ＭＳ 明朝"/>
      <family val="1"/>
    </font>
    <font>
      <sz val="11"/>
      <color rgb="FFFF0000"/>
      <name val="ＭＳ 明朝"/>
      <family val="1"/>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8" fillId="0" borderId="0">
      <alignment/>
      <protection/>
    </xf>
    <xf numFmtId="0" fontId="26" fillId="4" borderId="0" applyNumberFormat="0" applyBorder="0" applyAlignment="0" applyProtection="0"/>
  </cellStyleXfs>
  <cellXfs count="311">
    <xf numFmtId="0" fontId="0" fillId="0" borderId="0" xfId="0" applyAlignment="1">
      <alignment/>
    </xf>
    <xf numFmtId="0" fontId="0" fillId="0" borderId="0" xfId="0" applyAlignment="1">
      <alignment/>
    </xf>
    <xf numFmtId="0" fontId="0" fillId="0" borderId="0" xfId="0" applyAlignment="1">
      <alignment horizontal="distributed"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left" vertical="center"/>
    </xf>
    <xf numFmtId="178" fontId="0" fillId="0" borderId="0" xfId="0" applyNumberFormat="1" applyBorder="1" applyAlignment="1">
      <alignment vertical="center"/>
    </xf>
    <xf numFmtId="0" fontId="0" fillId="0" borderId="10" xfId="0" applyBorder="1" applyAlignment="1">
      <alignment horizontal="center"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2" fillId="0" borderId="0" xfId="0" applyFont="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176" fontId="0" fillId="0" borderId="0" xfId="0" applyNumberFormat="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0" fillId="0" borderId="17" xfId="0" applyBorder="1" applyAlignment="1">
      <alignment horizontal="center" vertical="center"/>
    </xf>
    <xf numFmtId="0" fontId="0" fillId="0" borderId="0" xfId="0" applyFill="1" applyAlignment="1">
      <alignment vertical="center"/>
    </xf>
    <xf numFmtId="0" fontId="3"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18" xfId="0" applyBorder="1" applyAlignment="1">
      <alignment vertical="center"/>
    </xf>
    <xf numFmtId="0" fontId="5" fillId="0" borderId="14"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horizontal="distributed" vertical="center"/>
    </xf>
    <xf numFmtId="0" fontId="5" fillId="0" borderId="0" xfId="0" applyFont="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13" xfId="0" applyFont="1" applyBorder="1" applyAlignment="1">
      <alignmen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vertical="center" wrapText="1"/>
    </xf>
    <xf numFmtId="0" fontId="0" fillId="0" borderId="13"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10" xfId="0" applyBorder="1" applyAlignment="1">
      <alignment horizontal="distributed" vertical="center"/>
    </xf>
    <xf numFmtId="0" fontId="0" fillId="0" borderId="16" xfId="0" applyBorder="1" applyAlignment="1">
      <alignment horizontal="distributed" vertical="center"/>
    </xf>
    <xf numFmtId="0" fontId="5" fillId="0" borderId="0" xfId="0" applyFont="1" applyAlignment="1">
      <alignment horizontal="distributed" vertical="center"/>
    </xf>
    <xf numFmtId="0" fontId="0" fillId="0" borderId="0" xfId="0" applyFont="1" applyBorder="1" applyAlignment="1">
      <alignment horizontal="distributed" vertical="center"/>
    </xf>
    <xf numFmtId="0" fontId="0" fillId="0" borderId="0" xfId="0" applyFont="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vertical="center"/>
    </xf>
    <xf numFmtId="0" fontId="0" fillId="0" borderId="14" xfId="0" applyBorder="1" applyAlignment="1">
      <alignment horizontal="distributed" vertical="center"/>
    </xf>
    <xf numFmtId="0" fontId="0" fillId="0" borderId="18" xfId="0" applyBorder="1" applyAlignment="1">
      <alignment horizontal="distributed" vertical="center"/>
    </xf>
    <xf numFmtId="0" fontId="0" fillId="0" borderId="20" xfId="0" applyBorder="1" applyAlignment="1">
      <alignment vertical="center"/>
    </xf>
    <xf numFmtId="0" fontId="0" fillId="0" borderId="20" xfId="0"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0" fillId="0" borderId="0" xfId="0" applyFont="1" applyAlignment="1">
      <alignment/>
    </xf>
    <xf numFmtId="181" fontId="0" fillId="0" borderId="0" xfId="0" applyNumberFormat="1" applyAlignment="1">
      <alignment vertical="center"/>
    </xf>
    <xf numFmtId="0" fontId="0" fillId="0" borderId="21" xfId="0" applyBorder="1" applyAlignment="1">
      <alignment vertical="center"/>
    </xf>
    <xf numFmtId="187" fontId="0" fillId="0" borderId="15" xfId="0" applyNumberFormat="1" applyFont="1" applyBorder="1" applyAlignment="1">
      <alignment vertical="center"/>
    </xf>
    <xf numFmtId="187" fontId="0" fillId="0" borderId="15" xfId="0" applyNumberFormat="1" applyBorder="1" applyAlignment="1">
      <alignment vertical="center"/>
    </xf>
    <xf numFmtId="188" fontId="0" fillId="0" borderId="15" xfId="0" applyNumberFormat="1" applyBorder="1" applyAlignment="1">
      <alignment vertical="center"/>
    </xf>
    <xf numFmtId="0" fontId="5" fillId="0" borderId="12" xfId="0" applyFont="1" applyBorder="1" applyAlignment="1">
      <alignment horizontal="distributed" vertical="center"/>
    </xf>
    <xf numFmtId="0" fontId="5" fillId="0" borderId="21" xfId="0" applyFont="1" applyBorder="1" applyAlignment="1">
      <alignment vertical="center"/>
    </xf>
    <xf numFmtId="0" fontId="5" fillId="0" borderId="20" xfId="0" applyFont="1" applyBorder="1" applyAlignment="1">
      <alignment vertical="center"/>
    </xf>
    <xf numFmtId="0" fontId="5" fillId="0" borderId="20" xfId="0" applyFont="1" applyBorder="1" applyAlignment="1">
      <alignment vertical="center" shrinkToFit="1"/>
    </xf>
    <xf numFmtId="189" fontId="0" fillId="0" borderId="15" xfId="0" applyNumberFormat="1" applyFont="1" applyBorder="1" applyAlignment="1">
      <alignment vertical="center"/>
    </xf>
    <xf numFmtId="0" fontId="5" fillId="0" borderId="22" xfId="0" applyFont="1" applyBorder="1" applyAlignment="1">
      <alignment vertical="center" wrapText="1"/>
    </xf>
    <xf numFmtId="0" fontId="0" fillId="0" borderId="14" xfId="0" applyFont="1" applyBorder="1" applyAlignment="1">
      <alignment vertical="center"/>
    </xf>
    <xf numFmtId="0" fontId="0" fillId="0" borderId="12" xfId="0" applyFont="1" applyBorder="1" applyAlignment="1">
      <alignment vertical="center"/>
    </xf>
    <xf numFmtId="0" fontId="0" fillId="0" borderId="18" xfId="0" applyFont="1" applyBorder="1" applyAlignment="1">
      <alignment vertical="center"/>
    </xf>
    <xf numFmtId="178" fontId="0" fillId="0" borderId="12" xfId="0" applyNumberFormat="1" applyFont="1" applyBorder="1" applyAlignment="1">
      <alignment vertical="center"/>
    </xf>
    <xf numFmtId="0" fontId="0" fillId="0" borderId="18" xfId="0" applyBorder="1" applyAlignment="1">
      <alignment vertical="center" wrapText="1"/>
    </xf>
    <xf numFmtId="0" fontId="0" fillId="0" borderId="12" xfId="0" applyBorder="1" applyAlignment="1">
      <alignment vertical="center" wrapText="1"/>
    </xf>
    <xf numFmtId="0" fontId="0" fillId="0" borderId="0" xfId="0" applyFill="1" applyBorder="1" applyAlignment="1">
      <alignment vertical="center"/>
    </xf>
    <xf numFmtId="178" fontId="5" fillId="0" borderId="0" xfId="0" applyNumberFormat="1" applyFont="1" applyBorder="1" applyAlignment="1">
      <alignment vertical="center"/>
    </xf>
    <xf numFmtId="0" fontId="5" fillId="0" borderId="11" xfId="0" applyFont="1" applyFill="1" applyBorder="1" applyAlignment="1">
      <alignment horizontal="distributed" vertical="center"/>
    </xf>
    <xf numFmtId="191" fontId="0" fillId="0" borderId="15" xfId="0" applyNumberFormat="1" applyBorder="1" applyAlignment="1">
      <alignment vertical="center"/>
    </xf>
    <xf numFmtId="0" fontId="0" fillId="0" borderId="17" xfId="0" applyBorder="1" applyAlignment="1">
      <alignment horizontal="center" vertical="center"/>
    </xf>
    <xf numFmtId="0" fontId="0" fillId="0" borderId="15" xfId="0" applyFont="1" applyBorder="1" applyAlignment="1">
      <alignment horizontal="center" vertical="center" shrinkToFit="1"/>
    </xf>
    <xf numFmtId="0" fontId="0" fillId="0" borderId="17" xfId="0" applyBorder="1" applyAlignment="1">
      <alignment horizontal="distributed" vertical="center" indent="1" shrinkToFit="1"/>
    </xf>
    <xf numFmtId="0" fontId="0" fillId="0" borderId="19" xfId="0" applyBorder="1" applyAlignment="1">
      <alignment horizontal="right" vertical="center"/>
    </xf>
    <xf numFmtId="0" fontId="0" fillId="0" borderId="0" xfId="0" applyFont="1" applyAlignment="1">
      <alignment vertical="center"/>
    </xf>
    <xf numFmtId="178" fontId="0" fillId="0" borderId="0" xfId="0" applyNumberFormat="1" applyFont="1" applyBorder="1" applyAlignment="1">
      <alignment vertical="center"/>
    </xf>
    <xf numFmtId="178" fontId="0" fillId="0" borderId="21" xfId="0" applyNumberFormat="1" applyFont="1" applyBorder="1" applyAlignment="1">
      <alignment vertical="center"/>
    </xf>
    <xf numFmtId="187" fontId="0" fillId="0" borderId="13" xfId="0" applyNumberFormat="1" applyFont="1" applyBorder="1" applyAlignment="1">
      <alignment horizontal="center" vertical="center"/>
    </xf>
    <xf numFmtId="187" fontId="0" fillId="0" borderId="12" xfId="0" applyNumberFormat="1" applyFont="1" applyBorder="1" applyAlignment="1">
      <alignment horizontal="center" vertical="center"/>
    </xf>
    <xf numFmtId="187" fontId="0" fillId="0" borderId="20" xfId="0" applyNumberFormat="1" applyFont="1" applyBorder="1" applyAlignment="1">
      <alignment vertical="center"/>
    </xf>
    <xf numFmtId="178" fontId="5" fillId="0" borderId="21" xfId="0" applyNumberFormat="1" applyFont="1" applyBorder="1" applyAlignment="1">
      <alignment vertical="center"/>
    </xf>
    <xf numFmtId="178" fontId="5" fillId="0" borderId="20" xfId="0" applyNumberFormat="1" applyFont="1" applyBorder="1" applyAlignment="1">
      <alignment vertical="center"/>
    </xf>
    <xf numFmtId="187" fontId="0" fillId="0" borderId="13" xfId="0" applyNumberFormat="1" applyFont="1" applyBorder="1" applyAlignment="1">
      <alignment horizontal="distributed" vertical="center" indent="1" shrinkToFit="1"/>
    </xf>
    <xf numFmtId="178" fontId="0" fillId="0" borderId="16" xfId="0" applyNumberFormat="1" applyFont="1" applyBorder="1" applyAlignment="1">
      <alignment horizontal="distributed" vertical="center" indent="1" shrinkToFit="1"/>
    </xf>
    <xf numFmtId="0" fontId="0" fillId="0" borderId="0" xfId="0" applyFont="1" applyAlignment="1">
      <alignment/>
    </xf>
    <xf numFmtId="178" fontId="0" fillId="0" borderId="0" xfId="0" applyNumberFormat="1" applyFont="1" applyAlignment="1">
      <alignment/>
    </xf>
    <xf numFmtId="178" fontId="0" fillId="0" borderId="18" xfId="0" applyNumberFormat="1" applyFont="1" applyBorder="1" applyAlignment="1">
      <alignment/>
    </xf>
    <xf numFmtId="0" fontId="0" fillId="0" borderId="16" xfId="0" applyBorder="1" applyAlignment="1">
      <alignment vertical="center" textRotation="255"/>
    </xf>
    <xf numFmtId="0" fontId="0" fillId="0" borderId="10" xfId="0" applyBorder="1" applyAlignment="1">
      <alignment vertical="center" textRotation="255"/>
    </xf>
    <xf numFmtId="0" fontId="0" fillId="0" borderId="21" xfId="0" applyBorder="1" applyAlignment="1">
      <alignment vertical="center" textRotation="255"/>
    </xf>
    <xf numFmtId="0" fontId="0" fillId="0" borderId="11" xfId="0" applyFont="1" applyBorder="1" applyAlignment="1">
      <alignment vertical="center"/>
    </xf>
    <xf numFmtId="0" fontId="0" fillId="0" borderId="21" xfId="0" applyFill="1" applyBorder="1" applyAlignment="1">
      <alignment vertical="center"/>
    </xf>
    <xf numFmtId="0" fontId="0" fillId="0" borderId="20" xfId="0" applyFill="1" applyBorder="1" applyAlignment="1">
      <alignment vertical="center"/>
    </xf>
    <xf numFmtId="0" fontId="0" fillId="0" borderId="18" xfId="0" applyFill="1" applyBorder="1" applyAlignment="1">
      <alignment vertical="center"/>
    </xf>
    <xf numFmtId="178" fontId="0" fillId="0" borderId="0" xfId="0" applyNumberFormat="1" applyFont="1" applyBorder="1" applyAlignment="1">
      <alignment/>
    </xf>
    <xf numFmtId="187" fontId="0" fillId="0" borderId="15" xfId="0" applyNumberFormat="1" applyFont="1" applyBorder="1" applyAlignment="1">
      <alignment vertical="center"/>
    </xf>
    <xf numFmtId="176" fontId="0" fillId="0" borderId="0" xfId="0" applyNumberFormat="1" applyFont="1" applyAlignment="1">
      <alignment vertical="center"/>
    </xf>
    <xf numFmtId="178" fontId="0" fillId="0" borderId="21" xfId="0" applyNumberFormat="1" applyFont="1" applyFill="1" applyBorder="1" applyAlignment="1">
      <alignment vertical="center"/>
    </xf>
    <xf numFmtId="178" fontId="0" fillId="24" borderId="21" xfId="0" applyNumberFormat="1" applyFont="1" applyFill="1" applyBorder="1" applyAlignment="1">
      <alignment vertical="center"/>
    </xf>
    <xf numFmtId="178" fontId="0" fillId="24" borderId="21" xfId="0" applyNumberFormat="1" applyFont="1" applyFill="1" applyBorder="1" applyAlignment="1">
      <alignment vertical="center"/>
    </xf>
    <xf numFmtId="178" fontId="5" fillId="24" borderId="21" xfId="0" applyNumberFormat="1" applyFont="1" applyFill="1" applyBorder="1" applyAlignment="1">
      <alignment vertical="center"/>
    </xf>
    <xf numFmtId="0" fontId="0" fillId="0" borderId="19" xfId="0" applyFill="1" applyBorder="1" applyAlignment="1">
      <alignment vertical="center"/>
    </xf>
    <xf numFmtId="0" fontId="5" fillId="0" borderId="19" xfId="0" applyFont="1" applyFill="1" applyBorder="1" applyAlignment="1">
      <alignment vertical="center"/>
    </xf>
    <xf numFmtId="0" fontId="5" fillId="0" borderId="13"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21"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20" xfId="0" applyFont="1" applyFill="1" applyBorder="1" applyAlignment="1">
      <alignment vertical="center"/>
    </xf>
    <xf numFmtId="178" fontId="0" fillId="0" borderId="21" xfId="0" applyNumberFormat="1" applyFont="1" applyFill="1" applyBorder="1" applyAlignment="1">
      <alignment vertical="center"/>
    </xf>
    <xf numFmtId="187" fontId="0" fillId="0" borderId="20" xfId="0" applyNumberFormat="1" applyFont="1" applyFill="1" applyBorder="1" applyAlignment="1">
      <alignment vertical="center"/>
    </xf>
    <xf numFmtId="189" fontId="0" fillId="0" borderId="15" xfId="0" applyNumberFormat="1" applyFont="1" applyFill="1" applyBorder="1" applyAlignment="1">
      <alignment vertical="center"/>
    </xf>
    <xf numFmtId="0" fontId="5" fillId="0" borderId="0" xfId="0" applyFont="1" applyFill="1" applyAlignment="1">
      <alignment vertical="center"/>
    </xf>
    <xf numFmtId="191" fontId="0" fillId="0" borderId="15" xfId="0" applyNumberFormat="1" applyFont="1" applyFill="1" applyBorder="1" applyAlignment="1">
      <alignment vertical="center"/>
    </xf>
    <xf numFmtId="191" fontId="0" fillId="0" borderId="15" xfId="0" applyNumberFormat="1" applyFont="1" applyFill="1" applyBorder="1" applyAlignment="1">
      <alignment horizontal="right" vertical="center"/>
    </xf>
    <xf numFmtId="191" fontId="0" fillId="0" borderId="15" xfId="0" applyNumberFormat="1" applyFill="1" applyBorder="1" applyAlignment="1">
      <alignment vertical="center"/>
    </xf>
    <xf numFmtId="188" fontId="0" fillId="0" borderId="15" xfId="0" applyNumberFormat="1" applyFill="1" applyBorder="1" applyAlignment="1">
      <alignment vertical="center"/>
    </xf>
    <xf numFmtId="0" fontId="0" fillId="0" borderId="15" xfId="0" applyFill="1" applyBorder="1" applyAlignment="1">
      <alignment vertical="center"/>
    </xf>
    <xf numFmtId="0" fontId="0" fillId="0" borderId="0" xfId="0" applyFill="1" applyAlignment="1">
      <alignment/>
    </xf>
    <xf numFmtId="0" fontId="5" fillId="0" borderId="0" xfId="0" applyFont="1" applyFill="1" applyAlignment="1">
      <alignment horizontal="distributed" vertical="center"/>
    </xf>
    <xf numFmtId="187" fontId="0" fillId="0" borderId="15" xfId="0" applyNumberFormat="1" applyFont="1" applyFill="1" applyBorder="1" applyAlignment="1">
      <alignment vertical="center"/>
    </xf>
    <xf numFmtId="187" fontId="0" fillId="0" borderId="15"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horizontal="distributed" vertical="center"/>
    </xf>
    <xf numFmtId="0" fontId="0" fillId="0" borderId="0" xfId="0" applyFont="1" applyBorder="1" applyAlignment="1">
      <alignment horizontal="distributed" vertical="center"/>
    </xf>
    <xf numFmtId="178" fontId="0" fillId="0" borderId="14" xfId="0" applyNumberFormat="1" applyFont="1" applyBorder="1" applyAlignment="1">
      <alignment vertical="center"/>
    </xf>
    <xf numFmtId="178" fontId="0" fillId="0" borderId="10" xfId="0" applyNumberFormat="1" applyFont="1" applyBorder="1" applyAlignment="1">
      <alignment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4" xfId="0" applyBorder="1" applyAlignment="1">
      <alignment horizontal="distributed" vertical="center"/>
    </xf>
    <xf numFmtId="0" fontId="0" fillId="0" borderId="19" xfId="0" applyFont="1" applyBorder="1" applyAlignment="1">
      <alignment vertical="center"/>
    </xf>
    <xf numFmtId="0" fontId="0" fillId="0" borderId="13" xfId="0" applyFont="1" applyBorder="1" applyAlignment="1">
      <alignment horizontal="distributed" vertical="center"/>
    </xf>
    <xf numFmtId="176" fontId="0" fillId="0" borderId="19" xfId="0" applyNumberFormat="1" applyFont="1" applyBorder="1" applyAlignment="1">
      <alignment vertical="center"/>
    </xf>
    <xf numFmtId="176" fontId="0" fillId="0" borderId="13"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178" fontId="0" fillId="0" borderId="11" xfId="0" applyNumberFormat="1" applyFont="1" applyBorder="1" applyAlignment="1">
      <alignment vertical="center"/>
    </xf>
    <xf numFmtId="178" fontId="0" fillId="0" borderId="0" xfId="0" applyNumberFormat="1" applyFont="1" applyBorder="1" applyAlignment="1">
      <alignment horizontal="right" vertical="center"/>
    </xf>
    <xf numFmtId="178" fontId="0" fillId="0" borderId="11" xfId="0" applyNumberFormat="1" applyFont="1" applyBorder="1" applyAlignment="1">
      <alignment horizontal="right" vertical="center"/>
    </xf>
    <xf numFmtId="178" fontId="0" fillId="0" borderId="10" xfId="0" applyNumberFormat="1" applyFont="1" applyBorder="1" applyAlignment="1">
      <alignment horizontal="right" vertical="center"/>
    </xf>
    <xf numFmtId="0" fontId="9" fillId="0" borderId="0" xfId="0" applyFont="1" applyBorder="1" applyAlignment="1">
      <alignment horizontal="distributed"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178" fontId="0" fillId="0" borderId="18" xfId="0" applyNumberFormat="1" applyFont="1" applyBorder="1" applyAlignment="1">
      <alignment vertical="center"/>
    </xf>
    <xf numFmtId="0" fontId="0" fillId="0" borderId="0" xfId="0" applyFill="1" applyAlignment="1">
      <alignment/>
    </xf>
    <xf numFmtId="0" fontId="5" fillId="0" borderId="22" xfId="0" applyFont="1" applyBorder="1" applyAlignment="1">
      <alignment vertical="center"/>
    </xf>
    <xf numFmtId="49" fontId="0" fillId="0" borderId="0" xfId="0" applyNumberFormat="1" applyFont="1" applyAlignment="1">
      <alignment/>
    </xf>
    <xf numFmtId="176" fontId="0" fillId="0" borderId="0" xfId="0" applyNumberFormat="1" applyFont="1" applyAlignment="1">
      <alignment/>
    </xf>
    <xf numFmtId="49" fontId="0" fillId="0" borderId="0" xfId="0" applyNumberFormat="1" applyFont="1" applyAlignment="1">
      <alignment horizontal="left"/>
    </xf>
    <xf numFmtId="178" fontId="0" fillId="0" borderId="23" xfId="0" applyNumberFormat="1" applyFont="1" applyBorder="1" applyAlignment="1">
      <alignment/>
    </xf>
    <xf numFmtId="0" fontId="29" fillId="0" borderId="0" xfId="0" applyFont="1" applyAlignment="1">
      <alignment vertical="center"/>
    </xf>
    <xf numFmtId="187" fontId="0" fillId="0" borderId="0" xfId="0" applyNumberFormat="1" applyAlignment="1">
      <alignment vertical="center"/>
    </xf>
    <xf numFmtId="191" fontId="0" fillId="0" borderId="0" xfId="0" applyNumberFormat="1" applyAlignment="1">
      <alignment vertical="center"/>
    </xf>
    <xf numFmtId="191" fontId="0" fillId="0" borderId="10" xfId="0" applyNumberFormat="1" applyFont="1" applyFill="1" applyBorder="1" applyAlignment="1">
      <alignment vertical="center"/>
    </xf>
    <xf numFmtId="187" fontId="27" fillId="0" borderId="0" xfId="0" applyNumberFormat="1" applyFont="1" applyAlignment="1">
      <alignment vertical="center"/>
    </xf>
    <xf numFmtId="0" fontId="2" fillId="0" borderId="0" xfId="0" applyFont="1" applyAlignment="1">
      <alignment horizontal="justify"/>
    </xf>
    <xf numFmtId="0" fontId="0" fillId="0" borderId="0" xfId="0" applyFont="1" applyAlignment="1">
      <alignment horizontal="justify"/>
    </xf>
    <xf numFmtId="0" fontId="0" fillId="0" borderId="0" xfId="0" applyFont="1" applyAlignment="1">
      <alignment horizontal="justify"/>
    </xf>
    <xf numFmtId="0" fontId="30" fillId="0" borderId="0" xfId="0" applyFont="1" applyAlignment="1">
      <alignment horizontal="justify"/>
    </xf>
    <xf numFmtId="0" fontId="30" fillId="0" borderId="0" xfId="0" applyFont="1" applyFill="1" applyAlignment="1">
      <alignment/>
    </xf>
    <xf numFmtId="0" fontId="30" fillId="25" borderId="0" xfId="0" applyFont="1" applyFill="1" applyAlignment="1">
      <alignment/>
    </xf>
    <xf numFmtId="0" fontId="0" fillId="25" borderId="0" xfId="0" applyFont="1" applyFill="1" applyAlignment="1">
      <alignment/>
    </xf>
    <xf numFmtId="0" fontId="0" fillId="0" borderId="0" xfId="0" applyFont="1" applyFill="1" applyAlignment="1">
      <alignment horizontal="justify"/>
    </xf>
    <xf numFmtId="0" fontId="30" fillId="0" borderId="0" xfId="0" applyFont="1" applyFill="1" applyAlignment="1">
      <alignment horizontal="justify"/>
    </xf>
    <xf numFmtId="191" fontId="29" fillId="0" borderId="15" xfId="0" applyNumberFormat="1" applyFont="1" applyFill="1" applyBorder="1" applyAlignment="1">
      <alignment horizontal="right" vertical="center"/>
    </xf>
    <xf numFmtId="187" fontId="29" fillId="0" borderId="15" xfId="0" applyNumberFormat="1" applyFont="1" applyFill="1" applyBorder="1" applyAlignment="1">
      <alignment vertical="center"/>
    </xf>
    <xf numFmtId="187" fontId="29" fillId="0" borderId="15" xfId="0" applyNumberFormat="1" applyFont="1" applyBorder="1" applyAlignment="1">
      <alignment vertical="center"/>
    </xf>
    <xf numFmtId="0" fontId="27" fillId="0" borderId="0" xfId="0" applyFont="1" applyAlignment="1">
      <alignment horizontal="center" vertical="center"/>
    </xf>
    <xf numFmtId="181" fontId="27" fillId="0" borderId="0" xfId="0" applyNumberFormat="1" applyFont="1" applyAlignment="1">
      <alignment horizontal="center" vertical="center"/>
    </xf>
    <xf numFmtId="0" fontId="0" fillId="0" borderId="0" xfId="0" applyFont="1" applyAlignment="1">
      <alignment horizontal="distributed"/>
    </xf>
    <xf numFmtId="0" fontId="8" fillId="0" borderId="0" xfId="0" applyFont="1" applyAlignment="1">
      <alignment vertical="center"/>
    </xf>
    <xf numFmtId="49" fontId="0" fillId="0" borderId="0" xfId="0" applyNumberFormat="1" applyFont="1" applyAlignment="1">
      <alignment/>
    </xf>
    <xf numFmtId="0" fontId="0" fillId="0" borderId="0" xfId="0" applyFont="1" applyAlignment="1">
      <alignment/>
    </xf>
    <xf numFmtId="178" fontId="0" fillId="0" borderId="0" xfId="0" applyNumberFormat="1" applyFont="1" applyAlignment="1">
      <alignment/>
    </xf>
    <xf numFmtId="178" fontId="0" fillId="0" borderId="18" xfId="0" applyNumberFormat="1" applyFont="1" applyBorder="1" applyAlignment="1">
      <alignment/>
    </xf>
    <xf numFmtId="178" fontId="0" fillId="0" borderId="24" xfId="0" applyNumberFormat="1" applyFont="1" applyBorder="1" applyAlignment="1">
      <alignment/>
    </xf>
    <xf numFmtId="49" fontId="0" fillId="0" borderId="0" xfId="0" applyNumberFormat="1" applyAlignment="1">
      <alignment/>
    </xf>
    <xf numFmtId="176" fontId="0" fillId="0" borderId="0" xfId="0" applyNumberFormat="1" applyFont="1" applyAlignment="1">
      <alignment/>
    </xf>
    <xf numFmtId="49" fontId="0" fillId="0" borderId="0" xfId="0" applyNumberFormat="1" applyAlignment="1">
      <alignment horizontal="left"/>
    </xf>
    <xf numFmtId="178" fontId="0" fillId="0" borderId="0" xfId="0" applyNumberFormat="1" applyFont="1" applyAlignment="1">
      <alignment horizontal="center"/>
    </xf>
    <xf numFmtId="178" fontId="0" fillId="0" borderId="0" xfId="0" applyNumberFormat="1" applyFont="1" applyAlignment="1">
      <alignment vertical="center"/>
    </xf>
    <xf numFmtId="178" fontId="0" fillId="0" borderId="22" xfId="0" applyNumberFormat="1" applyFont="1" applyBorder="1" applyAlignment="1">
      <alignment/>
    </xf>
    <xf numFmtId="178" fontId="0" fillId="0" borderId="23" xfId="0" applyNumberFormat="1" applyFont="1" applyBorder="1" applyAlignment="1">
      <alignment/>
    </xf>
    <xf numFmtId="0" fontId="0" fillId="0" borderId="0" xfId="0" applyFont="1" applyAlignment="1">
      <alignment horizontal="distributed" vertical="center"/>
    </xf>
    <xf numFmtId="0" fontId="4" fillId="0" borderId="0" xfId="0" applyFont="1" applyAlignment="1">
      <alignment vertical="center"/>
    </xf>
    <xf numFmtId="191" fontId="0" fillId="0" borderId="15" xfId="0" applyNumberFormat="1" applyFont="1" applyBorder="1" applyAlignment="1">
      <alignment horizontal="right" vertical="center"/>
    </xf>
    <xf numFmtId="0" fontId="1" fillId="0" borderId="0" xfId="0" applyFont="1" applyAlignment="1">
      <alignment vertical="center"/>
    </xf>
    <xf numFmtId="0" fontId="0" fillId="0" borderId="0" xfId="0" applyFont="1" applyAlignment="1">
      <alignment horizontal="distributed"/>
    </xf>
    <xf numFmtId="0" fontId="0" fillId="0" borderId="0" xfId="0" applyFont="1" applyAlignment="1">
      <alignment horizontal="distributed"/>
    </xf>
    <xf numFmtId="49" fontId="0" fillId="0" borderId="0" xfId="0" applyNumberFormat="1" applyFont="1" applyAlignment="1">
      <alignment/>
    </xf>
    <xf numFmtId="49" fontId="0" fillId="0" borderId="0" xfId="0" applyNumberFormat="1" applyFont="1" applyAlignment="1">
      <alignment horizontal="left" vertical="center"/>
    </xf>
    <xf numFmtId="0" fontId="0" fillId="0" borderId="0" xfId="0" applyFont="1" applyAlignment="1">
      <alignment vertical="center"/>
    </xf>
    <xf numFmtId="49" fontId="0" fillId="0" borderId="0" xfId="0" applyNumberFormat="1" applyFont="1" applyAlignment="1">
      <alignment horizontal="left"/>
    </xf>
    <xf numFmtId="0" fontId="0" fillId="0" borderId="0" xfId="0" applyFont="1" applyAlignment="1">
      <alignment/>
    </xf>
    <xf numFmtId="49" fontId="0" fillId="0" borderId="0" xfId="0" applyNumberFormat="1" applyFont="1" applyAlignment="1">
      <alignment horizontal="left"/>
    </xf>
    <xf numFmtId="0" fontId="0" fillId="0" borderId="0" xfId="0" applyFont="1" applyAlignment="1">
      <alignment horizontal="distributed" wrapText="1"/>
    </xf>
    <xf numFmtId="0" fontId="0" fillId="0" borderId="0" xfId="0" applyFont="1" applyAlignment="1">
      <alignment horizontal="distributed"/>
    </xf>
    <xf numFmtId="0" fontId="2" fillId="0" borderId="0" xfId="0" applyFont="1" applyAlignment="1">
      <alignment horizontal="center" vertical="center"/>
    </xf>
    <xf numFmtId="0" fontId="8"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Alignment="1">
      <alignment horizontal="distributed"/>
    </xf>
    <xf numFmtId="0" fontId="0" fillId="0" borderId="0" xfId="0" applyFont="1" applyAlignment="1">
      <alignment horizontal="distributed" wrapText="1"/>
    </xf>
    <xf numFmtId="0" fontId="2" fillId="0" borderId="0" xfId="0" applyFont="1" applyAlignment="1">
      <alignment vertical="center"/>
    </xf>
    <xf numFmtId="0" fontId="8" fillId="0" borderId="0" xfId="0" applyFont="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Alignment="1">
      <alignment horizontal="center"/>
    </xf>
    <xf numFmtId="0" fontId="0" fillId="0" borderId="0" xfId="0" applyAlignment="1">
      <alignment horizontal="distributed" vertical="top"/>
    </xf>
    <xf numFmtId="0" fontId="0" fillId="0" borderId="0" xfId="0" applyFont="1" applyAlignment="1">
      <alignment horizontal="distributed" vertical="top"/>
    </xf>
    <xf numFmtId="0" fontId="0" fillId="0" borderId="0" xfId="0" applyAlignment="1">
      <alignment/>
    </xf>
    <xf numFmtId="49"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distributed" wrapText="1"/>
    </xf>
    <xf numFmtId="0" fontId="0" fillId="0" borderId="0" xfId="0" applyAlignment="1">
      <alignment horizontal="distributed" vertical="top" wrapText="1"/>
    </xf>
    <xf numFmtId="0" fontId="0" fillId="0" borderId="17" xfId="0" applyBorder="1" applyAlignment="1">
      <alignment horizontal="distributed" vertical="center"/>
    </xf>
    <xf numFmtId="0" fontId="0" fillId="0" borderId="25" xfId="0" applyBorder="1" applyAlignment="1">
      <alignment horizontal="distributed" vertical="center"/>
    </xf>
    <xf numFmtId="0" fontId="0" fillId="0" borderId="22" xfId="0" applyFill="1" applyBorder="1" applyAlignment="1">
      <alignment horizontal="distributed" vertical="center"/>
    </xf>
    <xf numFmtId="0" fontId="0" fillId="0" borderId="22" xfId="0" applyBorder="1" applyAlignment="1">
      <alignment horizontal="distributed" vertical="center"/>
    </xf>
    <xf numFmtId="0" fontId="0" fillId="0" borderId="15" xfId="0" applyBorder="1" applyAlignment="1">
      <alignment horizontal="center" vertical="center" textRotation="255"/>
    </xf>
    <xf numFmtId="0" fontId="0" fillId="24" borderId="17" xfId="0" applyFont="1" applyFill="1" applyBorder="1" applyAlignment="1">
      <alignment horizontal="center" vertical="center"/>
    </xf>
    <xf numFmtId="0" fontId="4" fillId="24" borderId="26" xfId="0" applyFont="1" applyFill="1" applyBorder="1" applyAlignment="1">
      <alignment horizontal="center" vertical="center"/>
    </xf>
    <xf numFmtId="0" fontId="0" fillId="24" borderId="16" xfId="0" applyFont="1" applyFill="1" applyBorder="1" applyAlignment="1">
      <alignment horizontal="center" vertical="center"/>
    </xf>
    <xf numFmtId="0" fontId="4" fillId="24" borderId="10" xfId="0" applyFont="1" applyFill="1" applyBorder="1" applyAlignment="1">
      <alignment horizontal="center" vertical="center"/>
    </xf>
    <xf numFmtId="0" fontId="0" fillId="0" borderId="16" xfId="0" applyBorder="1" applyAlignment="1">
      <alignment horizontal="distributed" vertical="center" indent="1"/>
    </xf>
    <xf numFmtId="0" fontId="0" fillId="0" borderId="19" xfId="0" applyBorder="1" applyAlignment="1">
      <alignment horizontal="distributed" vertical="center" indent="1"/>
    </xf>
    <xf numFmtId="0" fontId="0" fillId="0" borderId="13" xfId="0" applyBorder="1" applyAlignment="1">
      <alignment horizontal="distributed" vertical="center" indent="1"/>
    </xf>
    <xf numFmtId="0" fontId="0" fillId="0" borderId="10" xfId="0" applyBorder="1" applyAlignment="1">
      <alignment horizontal="distributed" vertical="center" indent="1"/>
    </xf>
    <xf numFmtId="0" fontId="0" fillId="0" borderId="0" xfId="0" applyAlignment="1">
      <alignment horizontal="distributed" vertical="center" indent="1"/>
    </xf>
    <xf numFmtId="0" fontId="0" fillId="0" borderId="11" xfId="0" applyBorder="1" applyAlignment="1">
      <alignment horizontal="distributed" vertical="center" indent="1"/>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distributed" vertical="center" indent="1"/>
    </xf>
    <xf numFmtId="0" fontId="0" fillId="0" borderId="20" xfId="0" applyBorder="1" applyAlignment="1">
      <alignment horizontal="distributed" vertical="center" indent="1"/>
    </xf>
    <xf numFmtId="0" fontId="0" fillId="0" borderId="22" xfId="0" applyBorder="1" applyAlignment="1">
      <alignment horizontal="distributed" vertical="center" indent="1"/>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24" borderId="16" xfId="0" applyFill="1" applyBorder="1" applyAlignment="1">
      <alignment horizontal="center" vertical="center"/>
    </xf>
    <xf numFmtId="0" fontId="0" fillId="24" borderId="10" xfId="0" applyFill="1" applyBorder="1" applyAlignment="1">
      <alignment horizontal="center" vertical="center"/>
    </xf>
    <xf numFmtId="0" fontId="0" fillId="0" borderId="15" xfId="0" applyBorder="1" applyAlignment="1">
      <alignment horizontal="center" vertical="center"/>
    </xf>
    <xf numFmtId="0" fontId="0" fillId="0" borderId="0" xfId="0" applyFill="1" applyAlignment="1">
      <alignment horizontal="distributed" vertical="center" indent="1"/>
    </xf>
    <xf numFmtId="0" fontId="0" fillId="24" borderId="17" xfId="0" applyFill="1" applyBorder="1" applyAlignment="1">
      <alignment horizontal="center" vertical="center"/>
    </xf>
    <xf numFmtId="0" fontId="0" fillId="24" borderId="26" xfId="0" applyFill="1" applyBorder="1" applyAlignment="1">
      <alignment horizontal="center" vertical="center"/>
    </xf>
    <xf numFmtId="0" fontId="0" fillId="0" borderId="17" xfId="0" applyFill="1" applyBorder="1" applyAlignment="1">
      <alignment horizontal="center" vertical="center"/>
    </xf>
    <xf numFmtId="0" fontId="0" fillId="0" borderId="26" xfId="0" applyFill="1" applyBorder="1" applyAlignment="1">
      <alignment horizontal="center" vertical="center"/>
    </xf>
    <xf numFmtId="0" fontId="0" fillId="0" borderId="19" xfId="0" applyBorder="1" applyAlignment="1">
      <alignment horizontal="distributed" vertical="center"/>
    </xf>
    <xf numFmtId="0" fontId="0" fillId="0" borderId="19" xfId="0" applyFill="1" applyBorder="1" applyAlignment="1">
      <alignment horizontal="distributed" vertical="center"/>
    </xf>
    <xf numFmtId="0" fontId="0" fillId="0" borderId="18" xfId="0" applyBorder="1" applyAlignment="1">
      <alignment horizontal="distributed" vertical="center"/>
    </xf>
    <xf numFmtId="0" fontId="0" fillId="0" borderId="18" xfId="0" applyFill="1" applyBorder="1" applyAlignment="1">
      <alignment horizontal="distributed"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18" xfId="0" applyBorder="1" applyAlignment="1">
      <alignment horizontal="right" vertical="center"/>
    </xf>
    <xf numFmtId="0" fontId="5" fillId="0" borderId="18" xfId="0" applyFont="1" applyBorder="1" applyAlignment="1">
      <alignment horizontal="right" vertical="center"/>
    </xf>
    <xf numFmtId="0" fontId="0" fillId="0" borderId="21" xfId="0" applyFont="1" applyBorder="1" applyAlignment="1">
      <alignment horizontal="distributed" vertical="center" indent="1"/>
    </xf>
    <xf numFmtId="0" fontId="0" fillId="0" borderId="22" xfId="0" applyFont="1" applyBorder="1" applyAlignment="1">
      <alignment horizontal="distributed" vertical="center" indent="1"/>
    </xf>
    <xf numFmtId="0" fontId="0" fillId="0" borderId="20" xfId="0" applyFont="1" applyBorder="1" applyAlignment="1">
      <alignment horizontal="distributed" vertical="center" indent="1"/>
    </xf>
    <xf numFmtId="178" fontId="0" fillId="24" borderId="16" xfId="0" applyNumberFormat="1" applyFont="1" applyFill="1" applyBorder="1" applyAlignment="1">
      <alignment horizontal="center" vertical="center"/>
    </xf>
    <xf numFmtId="178" fontId="4" fillId="24" borderId="14" xfId="0" applyNumberFormat="1" applyFont="1" applyFill="1" applyBorder="1" applyAlignment="1">
      <alignment horizontal="center" vertical="center"/>
    </xf>
    <xf numFmtId="178" fontId="0" fillId="24" borderId="14" xfId="0" applyNumberFormat="1" applyFont="1" applyFill="1" applyBorder="1" applyAlignment="1">
      <alignment horizontal="center" vertical="center"/>
    </xf>
    <xf numFmtId="0" fontId="0" fillId="0" borderId="22" xfId="0" applyFont="1" applyFill="1" applyBorder="1" applyAlignment="1">
      <alignment horizontal="distributed" vertical="center" indent="1"/>
    </xf>
    <xf numFmtId="0" fontId="0" fillId="0" borderId="16"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19" xfId="0" applyFont="1" applyFill="1" applyBorder="1" applyAlignment="1">
      <alignment horizontal="distributed" vertical="center" indent="1"/>
    </xf>
    <xf numFmtId="0" fontId="0" fillId="0" borderId="13"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18" xfId="0" applyFont="1" applyBorder="1" applyAlignment="1">
      <alignment horizontal="distributed" vertical="center" indent="1"/>
    </xf>
    <xf numFmtId="0" fontId="0" fillId="0" borderId="18" xfId="0" applyFont="1" applyFill="1" applyBorder="1" applyAlignment="1">
      <alignment horizontal="distributed" vertical="center" indent="1"/>
    </xf>
    <xf numFmtId="0" fontId="0" fillId="0" borderId="12" xfId="0" applyFont="1" applyBorder="1" applyAlignment="1">
      <alignment horizontal="distributed" vertical="center" indent="1"/>
    </xf>
    <xf numFmtId="0" fontId="5" fillId="0" borderId="19" xfId="0" applyFont="1" applyBorder="1" applyAlignment="1">
      <alignment vertical="center"/>
    </xf>
    <xf numFmtId="0" fontId="0" fillId="0" borderId="19" xfId="0" applyBorder="1" applyAlignment="1">
      <alignment vertical="center"/>
    </xf>
    <xf numFmtId="0" fontId="0" fillId="0" borderId="19" xfId="0" applyBorder="1" applyAlignment="1">
      <alignment horizontal="distributed" vertical="center" wrapText="1"/>
    </xf>
    <xf numFmtId="0" fontId="0" fillId="0" borderId="0" xfId="0" applyBorder="1" applyAlignment="1">
      <alignment horizontal="distributed" vertical="center" wrapText="1"/>
    </xf>
    <xf numFmtId="0" fontId="0" fillId="0" borderId="18" xfId="0" applyBorder="1" applyAlignment="1">
      <alignment horizontal="distributed" vertical="center" wrapText="1"/>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distributed" vertical="center"/>
    </xf>
    <xf numFmtId="0" fontId="0" fillId="0" borderId="18" xfId="0" applyBorder="1" applyAlignment="1">
      <alignment horizontal="distributed" vertical="center"/>
    </xf>
    <xf numFmtId="0" fontId="0" fillId="0" borderId="22" xfId="0" applyBorder="1" applyAlignment="1">
      <alignment horizontal="distributed"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0" xfId="0" applyFont="1" applyAlignment="1">
      <alignment horizontal="right" vertical="center"/>
    </xf>
    <xf numFmtId="178" fontId="0" fillId="0" borderId="19" xfId="0" applyNumberFormat="1" applyFont="1" applyBorder="1" applyAlignment="1">
      <alignment horizontal="left" vertical="center" wrapText="1"/>
    </xf>
    <xf numFmtId="178" fontId="0" fillId="0" borderId="0" xfId="0" applyNumberFormat="1" applyFont="1" applyBorder="1" applyAlignment="1">
      <alignment horizontal="left" vertical="center" wrapText="1"/>
    </xf>
    <xf numFmtId="0" fontId="0" fillId="0" borderId="0" xfId="0" applyFont="1" applyBorder="1" applyAlignment="1">
      <alignment horizontal="distributed" vertical="center"/>
    </xf>
    <xf numFmtId="0" fontId="0" fillId="0" borderId="11" xfId="0" applyFont="1" applyBorder="1" applyAlignment="1">
      <alignment horizontal="distributed" vertical="center"/>
    </xf>
    <xf numFmtId="0" fontId="0" fillId="0" borderId="0" xfId="0" applyAlignment="1">
      <alignment vertical="center" wrapText="1"/>
    </xf>
    <xf numFmtId="0" fontId="0" fillId="0" borderId="19" xfId="0" applyBorder="1" applyAlignment="1">
      <alignment horizontal="distributed"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11</xdr:col>
      <xdr:colOff>0</xdr:colOff>
      <xdr:row>20</xdr:row>
      <xdr:rowOff>0</xdr:rowOff>
    </xdr:to>
    <xdr:sp>
      <xdr:nvSpPr>
        <xdr:cNvPr id="1" name="Line 7"/>
        <xdr:cNvSpPr>
          <a:spLocks/>
        </xdr:cNvSpPr>
      </xdr:nvSpPr>
      <xdr:spPr>
        <a:xfrm>
          <a:off x="0" y="4457700"/>
          <a:ext cx="2524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18</xdr:row>
      <xdr:rowOff>0</xdr:rowOff>
    </xdr:from>
    <xdr:to>
      <xdr:col>27</xdr:col>
      <xdr:colOff>0</xdr:colOff>
      <xdr:row>20</xdr:row>
      <xdr:rowOff>0</xdr:rowOff>
    </xdr:to>
    <xdr:sp>
      <xdr:nvSpPr>
        <xdr:cNvPr id="2" name="Line 7"/>
        <xdr:cNvSpPr>
          <a:spLocks/>
        </xdr:cNvSpPr>
      </xdr:nvSpPr>
      <xdr:spPr>
        <a:xfrm>
          <a:off x="8267700" y="4457700"/>
          <a:ext cx="2905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Q36"/>
  <sheetViews>
    <sheetView view="pageBreakPreview" zoomScaleSheetLayoutView="100" zoomScalePageLayoutView="0" workbookViewId="0" topLeftCell="A1">
      <selection activeCell="M32" sqref="M32"/>
    </sheetView>
  </sheetViews>
  <sheetFormatPr defaultColWidth="8.796875" defaultRowHeight="21.75" customHeight="1"/>
  <cols>
    <col min="1" max="2" width="2.09765625" style="3" customWidth="1"/>
    <col min="3" max="10" width="2.3984375" style="3" customWidth="1"/>
    <col min="11" max="11" width="6.09765625" style="3" customWidth="1"/>
    <col min="12" max="12" width="4.8984375" style="3" customWidth="1"/>
    <col min="13" max="13" width="14.59765625" style="21" customWidth="1"/>
    <col min="14" max="14" width="4.8984375" style="21" customWidth="1"/>
    <col min="15" max="15" width="14.59765625" style="21" customWidth="1"/>
    <col min="16" max="16" width="4.8984375" style="21" customWidth="1"/>
    <col min="17" max="17" width="14.59765625" style="21" customWidth="1"/>
    <col min="18" max="16384" width="9" style="3" customWidth="1"/>
  </cols>
  <sheetData>
    <row r="1" spans="1:17" s="16" customFormat="1" ht="19.5" customHeight="1">
      <c r="A1" s="211" t="s">
        <v>254</v>
      </c>
      <c r="B1" s="211"/>
      <c r="C1" s="211"/>
      <c r="D1" s="211"/>
      <c r="E1" s="211"/>
      <c r="F1" s="211"/>
      <c r="G1" s="211"/>
      <c r="H1" s="211"/>
      <c r="I1" s="211"/>
      <c r="J1" s="211"/>
      <c r="K1" s="211"/>
      <c r="L1" s="211"/>
      <c r="M1" s="211"/>
      <c r="N1" s="211"/>
      <c r="O1" s="211"/>
      <c r="P1" s="211"/>
      <c r="Q1" s="211"/>
    </row>
    <row r="2" spans="1:17" ht="12.75" customHeight="1">
      <c r="A2" s="212" t="s">
        <v>255</v>
      </c>
      <c r="B2" s="212"/>
      <c r="C2" s="212"/>
      <c r="D2" s="212"/>
      <c r="E2" s="212"/>
      <c r="F2" s="212"/>
      <c r="G2" s="212"/>
      <c r="H2" s="212"/>
      <c r="I2" s="212"/>
      <c r="J2" s="212"/>
      <c r="K2" s="212"/>
      <c r="L2" s="212"/>
      <c r="M2" s="212"/>
      <c r="N2" s="212"/>
      <c r="O2" s="212"/>
      <c r="P2" s="212"/>
      <c r="Q2" s="212"/>
    </row>
    <row r="3" spans="1:17" ht="12.75" customHeight="1">
      <c r="A3" s="212"/>
      <c r="B3" s="212"/>
      <c r="C3" s="212"/>
      <c r="D3" s="212"/>
      <c r="E3" s="212"/>
      <c r="F3" s="212"/>
      <c r="G3" s="212"/>
      <c r="H3" s="212"/>
      <c r="I3" s="212"/>
      <c r="J3" s="212"/>
      <c r="K3" s="212"/>
      <c r="L3" s="212"/>
      <c r="M3" s="212"/>
      <c r="N3" s="212"/>
      <c r="O3" s="212"/>
      <c r="P3" s="212"/>
      <c r="Q3" s="212"/>
    </row>
    <row r="4" spans="1:17" ht="15.75" customHeight="1">
      <c r="A4" s="86"/>
      <c r="B4" s="86"/>
      <c r="C4" s="86"/>
      <c r="D4" s="86"/>
      <c r="E4" s="86"/>
      <c r="F4" s="86"/>
      <c r="G4" s="86"/>
      <c r="H4" s="86"/>
      <c r="I4" s="86"/>
      <c r="J4" s="86"/>
      <c r="K4" s="86"/>
      <c r="L4" s="86"/>
      <c r="M4" s="108"/>
      <c r="N4" s="108"/>
      <c r="O4" s="108"/>
      <c r="P4" s="213" t="s">
        <v>14</v>
      </c>
      <c r="Q4" s="213"/>
    </row>
    <row r="5" spans="1:17" s="1" customFormat="1" ht="21.75" customHeight="1">
      <c r="A5" s="203" t="s">
        <v>63</v>
      </c>
      <c r="B5" s="203"/>
      <c r="C5" s="202" t="s">
        <v>6</v>
      </c>
      <c r="D5" s="207"/>
      <c r="E5" s="207"/>
      <c r="F5" s="207"/>
      <c r="G5" s="207"/>
      <c r="H5" s="207"/>
      <c r="I5" s="207"/>
      <c r="J5" s="207"/>
      <c r="K5" s="96"/>
      <c r="L5" s="96"/>
      <c r="M5" s="161"/>
      <c r="N5" s="161"/>
      <c r="O5" s="161"/>
      <c r="P5" s="161"/>
      <c r="Q5" s="161"/>
    </row>
    <row r="6" spans="1:17" s="1" customFormat="1" ht="21.75" customHeight="1">
      <c r="A6" s="96"/>
      <c r="B6" s="208" t="s">
        <v>1</v>
      </c>
      <c r="C6" s="207"/>
      <c r="D6" s="201" t="s">
        <v>64</v>
      </c>
      <c r="E6" s="202"/>
      <c r="F6" s="202"/>
      <c r="G6" s="202"/>
      <c r="H6" s="202"/>
      <c r="I6" s="202"/>
      <c r="J6" s="202"/>
      <c r="K6" s="202"/>
      <c r="L6" s="96"/>
      <c r="M6" s="97">
        <v>265554178</v>
      </c>
      <c r="N6" s="97"/>
      <c r="O6" s="97"/>
      <c r="P6" s="97"/>
      <c r="Q6" s="97"/>
    </row>
    <row r="7" spans="1:17" s="1" customFormat="1" ht="21.75" customHeight="1">
      <c r="A7" s="96"/>
      <c r="B7" s="208" t="s">
        <v>15</v>
      </c>
      <c r="C7" s="207"/>
      <c r="D7" s="202" t="s">
        <v>16</v>
      </c>
      <c r="E7" s="202"/>
      <c r="F7" s="202"/>
      <c r="G7" s="202"/>
      <c r="H7" s="202"/>
      <c r="I7" s="202"/>
      <c r="J7" s="202"/>
      <c r="K7" s="202"/>
      <c r="L7" s="96"/>
      <c r="M7" s="97">
        <v>138000</v>
      </c>
      <c r="N7" s="97"/>
      <c r="O7" s="97"/>
      <c r="P7" s="97"/>
      <c r="Q7" s="97"/>
    </row>
    <row r="8" spans="1:17" s="1" customFormat="1" ht="21.75" customHeight="1">
      <c r="A8" s="96"/>
      <c r="B8" s="206" t="s">
        <v>109</v>
      </c>
      <c r="C8" s="207"/>
      <c r="D8" s="201" t="s">
        <v>65</v>
      </c>
      <c r="E8" s="202"/>
      <c r="F8" s="202"/>
      <c r="G8" s="202"/>
      <c r="H8" s="202"/>
      <c r="I8" s="202"/>
      <c r="J8" s="202"/>
      <c r="K8" s="202"/>
      <c r="L8" s="96"/>
      <c r="M8" s="98">
        <v>95497000</v>
      </c>
      <c r="N8" s="97"/>
      <c r="O8" s="97">
        <f>SUM(M6:M8)</f>
        <v>361189178</v>
      </c>
      <c r="P8" s="97"/>
      <c r="Q8" s="97"/>
    </row>
    <row r="9" spans="1:17" s="130" customFormat="1" ht="21.75" customHeight="1">
      <c r="A9" s="203" t="s">
        <v>0</v>
      </c>
      <c r="B9" s="203"/>
      <c r="C9" s="202" t="s">
        <v>9</v>
      </c>
      <c r="D9" s="207"/>
      <c r="E9" s="207"/>
      <c r="F9" s="207"/>
      <c r="G9" s="207"/>
      <c r="H9" s="207"/>
      <c r="I9" s="207"/>
      <c r="J9" s="207"/>
      <c r="K9" s="96"/>
      <c r="L9" s="96"/>
      <c r="M9" s="97"/>
      <c r="N9" s="97"/>
      <c r="O9" s="97"/>
      <c r="P9" s="97"/>
      <c r="Q9" s="97"/>
    </row>
    <row r="10" spans="1:17" s="1" customFormat="1" ht="21.75" customHeight="1">
      <c r="A10" s="96"/>
      <c r="B10" s="208" t="s">
        <v>1</v>
      </c>
      <c r="C10" s="207"/>
      <c r="D10" s="201" t="s">
        <v>112</v>
      </c>
      <c r="E10" s="202"/>
      <c r="F10" s="202"/>
      <c r="G10" s="202"/>
      <c r="H10" s="202"/>
      <c r="I10" s="202"/>
      <c r="J10" s="202"/>
      <c r="K10" s="202"/>
      <c r="L10" s="96"/>
      <c r="M10" s="97">
        <v>9338085</v>
      </c>
      <c r="N10" s="97"/>
      <c r="O10" s="97"/>
      <c r="P10" s="97"/>
      <c r="Q10" s="97"/>
    </row>
    <row r="11" spans="1:17" s="1" customFormat="1" ht="21.75" customHeight="1">
      <c r="A11" s="96"/>
      <c r="B11" s="208" t="s">
        <v>15</v>
      </c>
      <c r="C11" s="207"/>
      <c r="D11" s="209" t="s">
        <v>113</v>
      </c>
      <c r="E11" s="215"/>
      <c r="F11" s="215"/>
      <c r="G11" s="215"/>
      <c r="H11" s="215"/>
      <c r="I11" s="215"/>
      <c r="J11" s="215"/>
      <c r="K11" s="215"/>
      <c r="L11" s="96"/>
      <c r="M11" s="97">
        <v>108184974</v>
      </c>
      <c r="N11" s="97"/>
      <c r="O11" s="97"/>
      <c r="P11" s="97"/>
      <c r="Q11" s="97"/>
    </row>
    <row r="12" spans="1:17" s="1" customFormat="1" ht="21.75" customHeight="1">
      <c r="A12" s="96"/>
      <c r="B12" s="208" t="s">
        <v>17</v>
      </c>
      <c r="C12" s="207"/>
      <c r="D12" s="201" t="s">
        <v>124</v>
      </c>
      <c r="E12" s="202"/>
      <c r="F12" s="202"/>
      <c r="G12" s="202"/>
      <c r="H12" s="202"/>
      <c r="I12" s="202"/>
      <c r="J12" s="202"/>
      <c r="K12" s="202"/>
      <c r="L12" s="96"/>
      <c r="M12" s="97">
        <v>94229351</v>
      </c>
      <c r="N12" s="97"/>
      <c r="O12" s="97"/>
      <c r="P12" s="97"/>
      <c r="Q12" s="97"/>
    </row>
    <row r="13" spans="1:17" s="1" customFormat="1" ht="21.75" customHeight="1">
      <c r="A13" s="96"/>
      <c r="B13" s="162" t="s">
        <v>18</v>
      </c>
      <c r="C13" s="96"/>
      <c r="D13" s="202" t="s">
        <v>19</v>
      </c>
      <c r="E13" s="202"/>
      <c r="F13" s="202"/>
      <c r="G13" s="202"/>
      <c r="H13" s="202"/>
      <c r="I13" s="202"/>
      <c r="J13" s="202"/>
      <c r="K13" s="202"/>
      <c r="L13" s="96"/>
      <c r="M13" s="97">
        <v>68180803</v>
      </c>
      <c r="N13" s="97"/>
      <c r="O13" s="97"/>
      <c r="P13" s="97"/>
      <c r="Q13" s="97"/>
    </row>
    <row r="14" spans="1:17" s="1" customFormat="1" ht="21.75" customHeight="1">
      <c r="A14" s="96"/>
      <c r="B14" s="162" t="s">
        <v>107</v>
      </c>
      <c r="C14" s="96"/>
      <c r="D14" s="202" t="s">
        <v>20</v>
      </c>
      <c r="E14" s="202"/>
      <c r="F14" s="202"/>
      <c r="G14" s="202"/>
      <c r="H14" s="202"/>
      <c r="I14" s="202"/>
      <c r="J14" s="202"/>
      <c r="K14" s="202"/>
      <c r="L14" s="96"/>
      <c r="M14" s="97">
        <v>361122134</v>
      </c>
      <c r="N14" s="97"/>
      <c r="O14" s="97"/>
      <c r="P14" s="97"/>
      <c r="Q14" s="97"/>
    </row>
    <row r="15" spans="1:17" s="1" customFormat="1" ht="21.75" customHeight="1">
      <c r="A15" s="96"/>
      <c r="B15" s="206" t="s">
        <v>126</v>
      </c>
      <c r="C15" s="207"/>
      <c r="D15" s="202" t="s">
        <v>21</v>
      </c>
      <c r="E15" s="202"/>
      <c r="F15" s="202"/>
      <c r="G15" s="202"/>
      <c r="H15" s="202"/>
      <c r="I15" s="202"/>
      <c r="J15" s="202"/>
      <c r="K15" s="202"/>
      <c r="L15" s="96"/>
      <c r="M15" s="97">
        <v>956636</v>
      </c>
      <c r="N15" s="97"/>
      <c r="O15" s="97"/>
      <c r="P15" s="97"/>
      <c r="Q15" s="97"/>
    </row>
    <row r="16" spans="2:17" s="96" customFormat="1" ht="21.75" customHeight="1">
      <c r="B16" s="206" t="s">
        <v>125</v>
      </c>
      <c r="C16" s="207"/>
      <c r="D16" s="202" t="s">
        <v>108</v>
      </c>
      <c r="E16" s="202"/>
      <c r="F16" s="202"/>
      <c r="G16" s="202"/>
      <c r="H16" s="202"/>
      <c r="I16" s="202"/>
      <c r="J16" s="202"/>
      <c r="K16" s="202"/>
      <c r="M16" s="98">
        <v>0</v>
      </c>
      <c r="N16" s="97"/>
      <c r="O16" s="98">
        <f>SUM(M10:M16)</f>
        <v>642011983</v>
      </c>
      <c r="P16" s="97"/>
      <c r="Q16" s="97"/>
    </row>
    <row r="17" spans="1:17" s="60" customFormat="1" ht="21.75" customHeight="1">
      <c r="A17" s="96"/>
      <c r="B17" s="96"/>
      <c r="C17" s="96"/>
      <c r="D17" s="202" t="s">
        <v>119</v>
      </c>
      <c r="E17" s="202"/>
      <c r="F17" s="202"/>
      <c r="G17" s="202"/>
      <c r="H17" s="202"/>
      <c r="I17" s="202"/>
      <c r="J17" s="202"/>
      <c r="K17" s="202"/>
      <c r="L17" s="96"/>
      <c r="M17" s="97"/>
      <c r="N17" s="97"/>
      <c r="O17" s="97"/>
      <c r="P17" s="97"/>
      <c r="Q17" s="97">
        <f>O16-O8</f>
        <v>280822805</v>
      </c>
    </row>
    <row r="18" spans="1:17" s="1" customFormat="1" ht="21.75" customHeight="1">
      <c r="A18" s="203" t="s">
        <v>2</v>
      </c>
      <c r="B18" s="203"/>
      <c r="C18" s="202" t="s">
        <v>7</v>
      </c>
      <c r="D18" s="207"/>
      <c r="E18" s="207"/>
      <c r="F18" s="207"/>
      <c r="G18" s="207"/>
      <c r="H18" s="207"/>
      <c r="I18" s="207"/>
      <c r="J18" s="207"/>
      <c r="K18" s="96"/>
      <c r="L18" s="96"/>
      <c r="M18" s="97"/>
      <c r="N18" s="97"/>
      <c r="O18" s="97"/>
      <c r="P18" s="97"/>
      <c r="Q18" s="97"/>
    </row>
    <row r="19" spans="1:17" s="1" customFormat="1" ht="21.75" customHeight="1">
      <c r="A19" s="96"/>
      <c r="B19" s="208" t="s">
        <v>1</v>
      </c>
      <c r="C19" s="207"/>
      <c r="D19" s="202" t="s">
        <v>23</v>
      </c>
      <c r="E19" s="202"/>
      <c r="F19" s="202"/>
      <c r="G19" s="202"/>
      <c r="H19" s="202"/>
      <c r="I19" s="202"/>
      <c r="J19" s="202"/>
      <c r="K19" s="202"/>
      <c r="L19" s="96"/>
      <c r="M19" s="97">
        <v>5659</v>
      </c>
      <c r="N19" s="97"/>
      <c r="O19" s="97"/>
      <c r="P19" s="97"/>
      <c r="Q19" s="97"/>
    </row>
    <row r="20" spans="1:17" s="1" customFormat="1" ht="21.75" customHeight="1">
      <c r="A20" s="96"/>
      <c r="B20" s="208" t="s">
        <v>15</v>
      </c>
      <c r="C20" s="207"/>
      <c r="D20" s="202" t="s">
        <v>32</v>
      </c>
      <c r="E20" s="202"/>
      <c r="F20" s="202"/>
      <c r="G20" s="202"/>
      <c r="H20" s="202"/>
      <c r="I20" s="202"/>
      <c r="J20" s="202"/>
      <c r="K20" s="202"/>
      <c r="L20" s="96"/>
      <c r="M20" s="97">
        <v>240864000</v>
      </c>
      <c r="N20" s="97"/>
      <c r="O20" s="97"/>
      <c r="P20" s="97"/>
      <c r="Q20" s="97"/>
    </row>
    <row r="21" spans="1:17" s="1" customFormat="1" ht="21.75" customHeight="1">
      <c r="A21" s="96"/>
      <c r="B21" s="206" t="s">
        <v>109</v>
      </c>
      <c r="C21" s="207"/>
      <c r="D21" s="202" t="s">
        <v>120</v>
      </c>
      <c r="E21" s="202"/>
      <c r="F21" s="202"/>
      <c r="G21" s="202"/>
      <c r="H21" s="202"/>
      <c r="I21" s="202"/>
      <c r="J21" s="202"/>
      <c r="K21" s="202"/>
      <c r="L21" s="96"/>
      <c r="M21" s="97">
        <v>122796027</v>
      </c>
      <c r="N21" s="97"/>
      <c r="O21" s="97"/>
      <c r="P21" s="97"/>
      <c r="Q21" s="97"/>
    </row>
    <row r="22" spans="1:17" s="1" customFormat="1" ht="21.75" customHeight="1">
      <c r="A22" s="96"/>
      <c r="B22" s="206" t="s">
        <v>114</v>
      </c>
      <c r="C22" s="207"/>
      <c r="D22" s="214" t="s">
        <v>24</v>
      </c>
      <c r="E22" s="202"/>
      <c r="F22" s="202"/>
      <c r="G22" s="202"/>
      <c r="H22" s="202"/>
      <c r="I22" s="202"/>
      <c r="J22" s="202"/>
      <c r="K22" s="202"/>
      <c r="L22" s="96"/>
      <c r="M22" s="97">
        <v>1909998</v>
      </c>
      <c r="N22" s="97"/>
      <c r="O22" s="97"/>
      <c r="P22" s="97"/>
      <c r="Q22" s="97"/>
    </row>
    <row r="23" spans="1:17" s="1" customFormat="1" ht="21.75" customHeight="1">
      <c r="A23" s="96"/>
      <c r="B23" s="206" t="s">
        <v>115</v>
      </c>
      <c r="C23" s="207"/>
      <c r="D23" s="201" t="s">
        <v>62</v>
      </c>
      <c r="E23" s="202"/>
      <c r="F23" s="202"/>
      <c r="G23" s="202"/>
      <c r="H23" s="202"/>
      <c r="I23" s="202"/>
      <c r="J23" s="202"/>
      <c r="K23" s="202"/>
      <c r="L23" s="96"/>
      <c r="M23" s="98">
        <v>0</v>
      </c>
      <c r="N23" s="97"/>
      <c r="O23" s="97">
        <f>SUM(M19:M23)</f>
        <v>365575684</v>
      </c>
      <c r="P23" s="97"/>
      <c r="Q23" s="97"/>
    </row>
    <row r="24" spans="1:17" s="1" customFormat="1" ht="21.75" customHeight="1">
      <c r="A24" s="203" t="s">
        <v>3</v>
      </c>
      <c r="B24" s="203"/>
      <c r="C24" s="202" t="s">
        <v>10</v>
      </c>
      <c r="D24" s="202"/>
      <c r="E24" s="202"/>
      <c r="F24" s="202"/>
      <c r="G24" s="202"/>
      <c r="H24" s="202"/>
      <c r="I24" s="202"/>
      <c r="J24" s="202"/>
      <c r="K24" s="96"/>
      <c r="L24" s="96"/>
      <c r="M24" s="97"/>
      <c r="N24" s="97"/>
      <c r="O24" s="97"/>
      <c r="P24" s="97"/>
      <c r="Q24" s="97"/>
    </row>
    <row r="25" spans="1:17" s="1" customFormat="1" ht="31.5" customHeight="1">
      <c r="A25" s="96"/>
      <c r="B25" s="204" t="s">
        <v>1</v>
      </c>
      <c r="C25" s="205"/>
      <c r="D25" s="209" t="s">
        <v>122</v>
      </c>
      <c r="E25" s="202"/>
      <c r="F25" s="202"/>
      <c r="G25" s="202"/>
      <c r="H25" s="202"/>
      <c r="I25" s="202"/>
      <c r="J25" s="202"/>
      <c r="K25" s="202"/>
      <c r="L25" s="96"/>
      <c r="M25" s="97">
        <v>38799145</v>
      </c>
      <c r="N25" s="97"/>
      <c r="O25" s="97"/>
      <c r="P25" s="97"/>
      <c r="Q25" s="97"/>
    </row>
    <row r="26" spans="1:17" s="1" customFormat="1" ht="21.75" customHeight="1">
      <c r="A26" s="96"/>
      <c r="B26" s="208" t="s">
        <v>15</v>
      </c>
      <c r="C26" s="207"/>
      <c r="D26" s="202" t="s">
        <v>22</v>
      </c>
      <c r="E26" s="202"/>
      <c r="F26" s="202"/>
      <c r="G26" s="202"/>
      <c r="H26" s="202"/>
      <c r="I26" s="202"/>
      <c r="J26" s="202"/>
      <c r="K26" s="202"/>
      <c r="L26" s="96"/>
      <c r="M26" s="98">
        <v>8369436</v>
      </c>
      <c r="N26" s="97"/>
      <c r="O26" s="98">
        <f>SUM(M25:M26)</f>
        <v>47168581</v>
      </c>
      <c r="P26" s="97"/>
      <c r="Q26" s="98">
        <f>O23-O26</f>
        <v>318407103</v>
      </c>
    </row>
    <row r="27" spans="1:17" s="1" customFormat="1" ht="21.75" customHeight="1">
      <c r="A27" s="96"/>
      <c r="B27" s="96"/>
      <c r="C27" s="96"/>
      <c r="D27" s="202" t="s">
        <v>110</v>
      </c>
      <c r="E27" s="202"/>
      <c r="F27" s="202"/>
      <c r="G27" s="202"/>
      <c r="H27" s="202"/>
      <c r="I27" s="202"/>
      <c r="J27" s="202"/>
      <c r="K27" s="202"/>
      <c r="L27" s="96"/>
      <c r="M27" s="97"/>
      <c r="N27" s="97"/>
      <c r="O27" s="97"/>
      <c r="P27" s="97"/>
      <c r="Q27" s="97">
        <f>-Q17+Q26</f>
        <v>37584298</v>
      </c>
    </row>
    <row r="28" spans="1:17" s="1" customFormat="1" ht="21.75" customHeight="1">
      <c r="A28" s="203" t="s">
        <v>4</v>
      </c>
      <c r="B28" s="203"/>
      <c r="C28" s="202" t="s">
        <v>8</v>
      </c>
      <c r="D28" s="202"/>
      <c r="E28" s="202"/>
      <c r="F28" s="202"/>
      <c r="G28" s="202"/>
      <c r="H28" s="202"/>
      <c r="I28" s="202"/>
      <c r="J28" s="202"/>
      <c r="K28" s="96"/>
      <c r="L28" s="96"/>
      <c r="M28" s="97"/>
      <c r="N28" s="97"/>
      <c r="O28" s="97"/>
      <c r="P28" s="97"/>
      <c r="Q28" s="97"/>
    </row>
    <row r="29" spans="1:17" s="1" customFormat="1" ht="21.75" customHeight="1">
      <c r="A29" s="96"/>
      <c r="B29" s="208" t="s">
        <v>1</v>
      </c>
      <c r="C29" s="207"/>
      <c r="D29" s="202" t="s">
        <v>25</v>
      </c>
      <c r="E29" s="202"/>
      <c r="F29" s="202"/>
      <c r="G29" s="202"/>
      <c r="H29" s="202"/>
      <c r="I29" s="202"/>
      <c r="J29" s="202"/>
      <c r="K29" s="202"/>
      <c r="L29" s="96"/>
      <c r="M29" s="98">
        <v>0</v>
      </c>
      <c r="N29" s="97"/>
      <c r="O29" s="97">
        <f>SUM(M29)</f>
        <v>0</v>
      </c>
      <c r="P29" s="97"/>
      <c r="Q29" s="97"/>
    </row>
    <row r="30" spans="1:17" s="1" customFormat="1" ht="21.75" customHeight="1">
      <c r="A30" s="203" t="s">
        <v>5</v>
      </c>
      <c r="B30" s="203"/>
      <c r="C30" s="202" t="s">
        <v>11</v>
      </c>
      <c r="D30" s="207"/>
      <c r="E30" s="207"/>
      <c r="F30" s="207"/>
      <c r="G30" s="207"/>
      <c r="H30" s="207"/>
      <c r="I30" s="207"/>
      <c r="J30" s="207"/>
      <c r="K30" s="96"/>
      <c r="L30" s="96"/>
      <c r="M30" s="97"/>
      <c r="N30" s="97"/>
      <c r="O30" s="97"/>
      <c r="P30" s="97"/>
      <c r="Q30" s="97"/>
    </row>
    <row r="31" spans="1:17" s="1" customFormat="1" ht="21.75" customHeight="1">
      <c r="A31" s="160"/>
      <c r="B31" s="208" t="s">
        <v>1</v>
      </c>
      <c r="C31" s="207"/>
      <c r="D31" s="202" t="s">
        <v>26</v>
      </c>
      <c r="E31" s="202"/>
      <c r="F31" s="202"/>
      <c r="G31" s="202"/>
      <c r="H31" s="202"/>
      <c r="I31" s="202"/>
      <c r="J31" s="202"/>
      <c r="K31" s="202"/>
      <c r="L31" s="96"/>
      <c r="M31" s="97">
        <v>0</v>
      </c>
      <c r="N31" s="97"/>
      <c r="O31" s="97"/>
      <c r="P31" s="97"/>
      <c r="Q31" s="97"/>
    </row>
    <row r="32" spans="1:17" s="1" customFormat="1" ht="21.75" customHeight="1">
      <c r="A32" s="96"/>
      <c r="B32" s="208" t="s">
        <v>15</v>
      </c>
      <c r="C32" s="207"/>
      <c r="D32" s="214" t="s">
        <v>116</v>
      </c>
      <c r="E32" s="202"/>
      <c r="F32" s="202"/>
      <c r="G32" s="202"/>
      <c r="H32" s="202"/>
      <c r="I32" s="202"/>
      <c r="J32" s="202"/>
      <c r="K32" s="202"/>
      <c r="L32" s="96"/>
      <c r="M32" s="98">
        <v>4812000</v>
      </c>
      <c r="N32" s="97"/>
      <c r="O32" s="98">
        <f>SUM(M31:M32)</f>
        <v>4812000</v>
      </c>
      <c r="P32" s="97"/>
      <c r="Q32" s="98">
        <f>O29-O32</f>
        <v>-4812000</v>
      </c>
    </row>
    <row r="33" spans="1:17" s="1" customFormat="1" ht="21.75" customHeight="1">
      <c r="A33" s="96"/>
      <c r="B33" s="96"/>
      <c r="C33" s="96"/>
      <c r="D33" s="202" t="s">
        <v>111</v>
      </c>
      <c r="E33" s="202"/>
      <c r="F33" s="202"/>
      <c r="G33" s="202"/>
      <c r="H33" s="202"/>
      <c r="I33" s="202"/>
      <c r="J33" s="202"/>
      <c r="K33" s="202"/>
      <c r="L33" s="96"/>
      <c r="M33" s="97"/>
      <c r="N33" s="97"/>
      <c r="O33" s="97"/>
      <c r="P33" s="97"/>
      <c r="Q33" s="97">
        <f>-Q17+Q26+Q32</f>
        <v>32772298</v>
      </c>
    </row>
    <row r="34" spans="1:17" ht="21.75" customHeight="1">
      <c r="A34" s="96"/>
      <c r="B34" s="96"/>
      <c r="C34" s="96"/>
      <c r="D34" s="201" t="s">
        <v>121</v>
      </c>
      <c r="E34" s="202"/>
      <c r="F34" s="202"/>
      <c r="G34" s="202"/>
      <c r="H34" s="202"/>
      <c r="I34" s="202"/>
      <c r="J34" s="202"/>
      <c r="K34" s="202"/>
      <c r="L34" s="96"/>
      <c r="M34" s="97"/>
      <c r="N34" s="97"/>
      <c r="O34" s="97"/>
      <c r="P34" s="97"/>
      <c r="Q34" s="106">
        <v>0</v>
      </c>
    </row>
    <row r="35" spans="1:17" ht="30" customHeight="1">
      <c r="A35" s="96"/>
      <c r="B35" s="96"/>
      <c r="C35" s="96"/>
      <c r="D35" s="209" t="s">
        <v>117</v>
      </c>
      <c r="E35" s="209"/>
      <c r="F35" s="209"/>
      <c r="G35" s="209"/>
      <c r="H35" s="209"/>
      <c r="I35" s="209"/>
      <c r="J35" s="209"/>
      <c r="K35" s="209"/>
      <c r="L35" s="96"/>
      <c r="M35" s="97"/>
      <c r="N35" s="97"/>
      <c r="O35" s="97"/>
      <c r="P35" s="97"/>
      <c r="Q35" s="106">
        <v>0</v>
      </c>
    </row>
    <row r="36" spans="1:17" ht="30" customHeight="1" thickBot="1">
      <c r="A36" s="96"/>
      <c r="B36" s="96"/>
      <c r="C36" s="96"/>
      <c r="D36" s="209" t="s">
        <v>123</v>
      </c>
      <c r="E36" s="210"/>
      <c r="F36" s="210"/>
      <c r="G36" s="210"/>
      <c r="H36" s="210"/>
      <c r="I36" s="210"/>
      <c r="J36" s="210"/>
      <c r="K36" s="210"/>
      <c r="L36" s="96"/>
      <c r="M36" s="97"/>
      <c r="N36" s="97"/>
      <c r="O36" s="97"/>
      <c r="P36" s="97"/>
      <c r="Q36" s="163">
        <f>Q35+Q34+Q33</f>
        <v>32772298</v>
      </c>
    </row>
    <row r="37" ht="21.75" customHeight="1" thickTop="1"/>
  </sheetData>
  <sheetProtection/>
  <mergeCells count="59">
    <mergeCell ref="D31:K31"/>
    <mergeCell ref="C28:J28"/>
    <mergeCell ref="D29:K29"/>
    <mergeCell ref="D22:K22"/>
    <mergeCell ref="B31:C31"/>
    <mergeCell ref="A30:B30"/>
    <mergeCell ref="B29:C29"/>
    <mergeCell ref="A28:B28"/>
    <mergeCell ref="D27:K27"/>
    <mergeCell ref="B23:C23"/>
    <mergeCell ref="D10:K10"/>
    <mergeCell ref="B8:C8"/>
    <mergeCell ref="D17:K17"/>
    <mergeCell ref="D19:K19"/>
    <mergeCell ref="D16:K16"/>
    <mergeCell ref="B19:C19"/>
    <mergeCell ref="B15:C15"/>
    <mergeCell ref="A18:B18"/>
    <mergeCell ref="B11:C11"/>
    <mergeCell ref="B12:C12"/>
    <mergeCell ref="D34:K34"/>
    <mergeCell ref="A9:B9"/>
    <mergeCell ref="C9:J9"/>
    <mergeCell ref="D23:K23"/>
    <mergeCell ref="C24:J24"/>
    <mergeCell ref="D33:K33"/>
    <mergeCell ref="B10:C10"/>
    <mergeCell ref="D32:K32"/>
    <mergeCell ref="B32:C32"/>
    <mergeCell ref="D11:K11"/>
    <mergeCell ref="A1:Q1"/>
    <mergeCell ref="A2:Q3"/>
    <mergeCell ref="D6:K6"/>
    <mergeCell ref="D8:K8"/>
    <mergeCell ref="C5:J5"/>
    <mergeCell ref="P4:Q4"/>
    <mergeCell ref="B6:C6"/>
    <mergeCell ref="D7:K7"/>
    <mergeCell ref="B7:C7"/>
    <mergeCell ref="A5:B5"/>
    <mergeCell ref="D36:K36"/>
    <mergeCell ref="D13:K13"/>
    <mergeCell ref="C18:J18"/>
    <mergeCell ref="D14:K14"/>
    <mergeCell ref="D15:K15"/>
    <mergeCell ref="D35:K35"/>
    <mergeCell ref="D20:K20"/>
    <mergeCell ref="B26:C26"/>
    <mergeCell ref="D25:K25"/>
    <mergeCell ref="C30:J30"/>
    <mergeCell ref="D12:K12"/>
    <mergeCell ref="D26:K26"/>
    <mergeCell ref="A24:B24"/>
    <mergeCell ref="B25:C25"/>
    <mergeCell ref="B16:C16"/>
    <mergeCell ref="B20:C20"/>
    <mergeCell ref="B22:C22"/>
    <mergeCell ref="B21:C21"/>
    <mergeCell ref="D21:K21"/>
  </mergeCells>
  <printOptions/>
  <pageMargins left="0.5905511811023623" right="0.5905511811023623" top="1.1811023622047245" bottom="0.5905511811023623" header="0.3937007874015748" footer="0.3937007874015748"/>
  <pageSetup firstPageNumber="53" useFirstPageNumber="1"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T139"/>
  <sheetViews>
    <sheetView view="pageBreakPreview" zoomScale="120" zoomScaleSheetLayoutView="120" workbookViewId="0" topLeftCell="A1">
      <selection activeCell="O121" sqref="O121"/>
    </sheetView>
  </sheetViews>
  <sheetFormatPr defaultColWidth="8.796875" defaultRowHeight="18" customHeight="1"/>
  <cols>
    <col min="1" max="1" width="0.59375" style="186" customWidth="1"/>
    <col min="2" max="3" width="2" style="186" customWidth="1"/>
    <col min="4" max="4" width="0.4921875" style="186" customWidth="1"/>
    <col min="5" max="10" width="1.8984375" style="186" customWidth="1"/>
    <col min="11" max="11" width="5.8984375" style="186" customWidth="1"/>
    <col min="12" max="12" width="0.40625" style="186" customWidth="1"/>
    <col min="13" max="13" width="18.3984375" style="186" bestFit="1" customWidth="1"/>
    <col min="14" max="14" width="0.40625" style="186" customWidth="1"/>
    <col min="15" max="15" width="17.3984375" style="186" customWidth="1"/>
    <col min="16" max="16" width="0.40625" style="186" customWidth="1"/>
    <col min="17" max="17" width="18.3984375" style="186" bestFit="1" customWidth="1"/>
    <col min="18" max="18" width="0.59375" style="186" customWidth="1"/>
    <col min="19" max="19" width="14.69921875" style="186" customWidth="1"/>
    <col min="20" max="20" width="0.59375" style="186" customWidth="1"/>
    <col min="21" max="16384" width="9" style="186" customWidth="1"/>
  </cols>
  <sheetData>
    <row r="1" spans="1:19" s="16" customFormat="1" ht="19.5" customHeight="1">
      <c r="A1" s="211" t="s">
        <v>256</v>
      </c>
      <c r="B1" s="211"/>
      <c r="C1" s="211"/>
      <c r="D1" s="211"/>
      <c r="E1" s="211"/>
      <c r="F1" s="211"/>
      <c r="G1" s="211"/>
      <c r="H1" s="211"/>
      <c r="I1" s="211"/>
      <c r="J1" s="211"/>
      <c r="K1" s="211"/>
      <c r="L1" s="211"/>
      <c r="M1" s="211"/>
      <c r="N1" s="216"/>
      <c r="O1" s="216"/>
      <c r="P1" s="216"/>
      <c r="Q1" s="216"/>
      <c r="R1" s="216"/>
      <c r="S1" s="216"/>
    </row>
    <row r="2" spans="1:19" s="86" customFormat="1" ht="19.5" customHeight="1">
      <c r="A2" s="212" t="s">
        <v>257</v>
      </c>
      <c r="B2" s="212"/>
      <c r="C2" s="212"/>
      <c r="D2" s="212"/>
      <c r="E2" s="212"/>
      <c r="F2" s="212"/>
      <c r="G2" s="212"/>
      <c r="H2" s="212"/>
      <c r="I2" s="212"/>
      <c r="J2" s="212"/>
      <c r="K2" s="212"/>
      <c r="L2" s="212"/>
      <c r="M2" s="212"/>
      <c r="N2" s="212"/>
      <c r="O2" s="212"/>
      <c r="P2" s="212"/>
      <c r="Q2" s="212"/>
      <c r="R2" s="212"/>
      <c r="S2" s="212"/>
    </row>
    <row r="3" spans="1:19" s="86" customFormat="1" ht="19.5" customHeight="1">
      <c r="A3" s="212"/>
      <c r="B3" s="212"/>
      <c r="C3" s="212"/>
      <c r="D3" s="212"/>
      <c r="E3" s="212"/>
      <c r="F3" s="212"/>
      <c r="G3" s="212"/>
      <c r="H3" s="212"/>
      <c r="I3" s="212"/>
      <c r="J3" s="212"/>
      <c r="K3" s="212"/>
      <c r="L3" s="212"/>
      <c r="M3" s="212"/>
      <c r="N3" s="212"/>
      <c r="O3" s="212"/>
      <c r="P3" s="212"/>
      <c r="Q3" s="212"/>
      <c r="R3" s="212"/>
      <c r="S3" s="212"/>
    </row>
    <row r="4" spans="18:19" s="86" customFormat="1" ht="19.5" customHeight="1">
      <c r="R4" s="213" t="s">
        <v>14</v>
      </c>
      <c r="S4" s="213"/>
    </row>
    <row r="5" spans="1:19" s="86" customFormat="1" ht="19.5" customHeight="1">
      <c r="A5" s="212" t="s">
        <v>145</v>
      </c>
      <c r="B5" s="212"/>
      <c r="C5" s="212"/>
      <c r="D5" s="212"/>
      <c r="E5" s="212"/>
      <c r="F5" s="212"/>
      <c r="G5" s="212"/>
      <c r="H5" s="212"/>
      <c r="I5" s="212"/>
      <c r="J5" s="212"/>
      <c r="K5" s="212"/>
      <c r="L5" s="212"/>
      <c r="M5" s="212"/>
      <c r="N5" s="217"/>
      <c r="O5" s="217"/>
      <c r="P5" s="217"/>
      <c r="Q5" s="217"/>
      <c r="R5" s="217"/>
      <c r="S5" s="217"/>
    </row>
    <row r="6" spans="1:10" ht="18" customHeight="1">
      <c r="A6" s="185" t="s">
        <v>63</v>
      </c>
      <c r="C6" s="202" t="s">
        <v>146</v>
      </c>
      <c r="D6" s="202"/>
      <c r="E6" s="202"/>
      <c r="F6" s="202"/>
      <c r="G6" s="202"/>
      <c r="H6" s="202"/>
      <c r="I6" s="202"/>
      <c r="J6" s="202"/>
    </row>
    <row r="7" spans="2:19" ht="18" customHeight="1">
      <c r="B7" s="162" t="s">
        <v>1</v>
      </c>
      <c r="D7" s="202" t="s">
        <v>147</v>
      </c>
      <c r="E7" s="202"/>
      <c r="F7" s="202"/>
      <c r="G7" s="202"/>
      <c r="H7" s="202"/>
      <c r="I7" s="202"/>
      <c r="J7" s="202"/>
      <c r="K7" s="202"/>
      <c r="M7" s="187"/>
      <c r="N7" s="187"/>
      <c r="O7" s="187"/>
      <c r="P7" s="187"/>
      <c r="Q7" s="187"/>
      <c r="R7" s="187"/>
      <c r="S7" s="187"/>
    </row>
    <row r="8" spans="3:19" ht="18" customHeight="1">
      <c r="C8" s="186" t="s">
        <v>148</v>
      </c>
      <c r="E8" s="202" t="s">
        <v>149</v>
      </c>
      <c r="F8" s="202"/>
      <c r="G8" s="202"/>
      <c r="H8" s="202"/>
      <c r="I8" s="202"/>
      <c r="J8" s="202"/>
      <c r="K8" s="202"/>
      <c r="M8" s="187"/>
      <c r="N8" s="187"/>
      <c r="O8" s="187">
        <v>278789391</v>
      </c>
      <c r="P8" s="187"/>
      <c r="Q8" s="187"/>
      <c r="R8" s="187"/>
      <c r="S8" s="187"/>
    </row>
    <row r="9" spans="3:19" ht="18" customHeight="1">
      <c r="C9" s="186" t="s">
        <v>150</v>
      </c>
      <c r="E9" s="202" t="s">
        <v>151</v>
      </c>
      <c r="F9" s="202"/>
      <c r="G9" s="202"/>
      <c r="H9" s="202"/>
      <c r="I9" s="202"/>
      <c r="J9" s="202"/>
      <c r="K9" s="202"/>
      <c r="M9" s="187">
        <v>564294002</v>
      </c>
      <c r="N9" s="187"/>
      <c r="O9" s="187"/>
      <c r="P9" s="187"/>
      <c r="Q9" s="187"/>
      <c r="R9" s="187"/>
      <c r="S9" s="187"/>
    </row>
    <row r="10" spans="5:19" ht="18" customHeight="1">
      <c r="E10" s="202" t="s">
        <v>152</v>
      </c>
      <c r="F10" s="202"/>
      <c r="G10" s="202"/>
      <c r="H10" s="202"/>
      <c r="I10" s="202"/>
      <c r="J10" s="202"/>
      <c r="K10" s="202"/>
      <c r="M10" s="188">
        <v>-366782849</v>
      </c>
      <c r="N10" s="187"/>
      <c r="O10" s="187">
        <f>M9+M10</f>
        <v>197511153</v>
      </c>
      <c r="P10" s="187"/>
      <c r="Q10" s="187"/>
      <c r="R10" s="187"/>
      <c r="S10" s="187"/>
    </row>
    <row r="11" spans="3:19" ht="18" customHeight="1">
      <c r="C11" t="s">
        <v>153</v>
      </c>
      <c r="E11" s="202" t="s">
        <v>154</v>
      </c>
      <c r="F11" s="202"/>
      <c r="G11" s="202"/>
      <c r="H11" s="202"/>
      <c r="I11" s="202"/>
      <c r="J11" s="202"/>
      <c r="K11" s="202"/>
      <c r="M11" s="187">
        <v>15411053985</v>
      </c>
      <c r="N11" s="187"/>
      <c r="O11" s="187"/>
      <c r="P11" s="187"/>
      <c r="Q11" s="187"/>
      <c r="R11" s="187"/>
      <c r="S11" s="187"/>
    </row>
    <row r="12" spans="5:19" ht="18" customHeight="1">
      <c r="E12" s="202" t="s">
        <v>152</v>
      </c>
      <c r="F12" s="202"/>
      <c r="G12" s="202"/>
      <c r="H12" s="202"/>
      <c r="I12" s="202"/>
      <c r="J12" s="202"/>
      <c r="K12" s="202"/>
      <c r="M12" s="188">
        <v>-3866378349</v>
      </c>
      <c r="N12" s="187"/>
      <c r="O12" s="187">
        <f>M11+M12</f>
        <v>11544675636</v>
      </c>
      <c r="P12" s="187"/>
      <c r="Q12" s="187"/>
      <c r="R12" s="187"/>
      <c r="S12" s="187"/>
    </row>
    <row r="13" spans="3:19" ht="18" customHeight="1">
      <c r="C13" s="186" t="s">
        <v>155</v>
      </c>
      <c r="E13" s="202" t="s">
        <v>156</v>
      </c>
      <c r="F13" s="202"/>
      <c r="G13" s="202"/>
      <c r="H13" s="202"/>
      <c r="I13" s="202"/>
      <c r="J13" s="202"/>
      <c r="K13" s="202"/>
      <c r="M13" s="187">
        <v>2260982934</v>
      </c>
      <c r="N13" s="187"/>
      <c r="O13" s="187"/>
      <c r="P13" s="187"/>
      <c r="Q13" s="187"/>
      <c r="R13" s="187"/>
      <c r="S13" s="187"/>
    </row>
    <row r="14" spans="5:19" ht="18" customHeight="1">
      <c r="E14" s="202" t="s">
        <v>152</v>
      </c>
      <c r="F14" s="202"/>
      <c r="G14" s="202"/>
      <c r="H14" s="202"/>
      <c r="I14" s="202"/>
      <c r="J14" s="202"/>
      <c r="K14" s="202"/>
      <c r="M14" s="188">
        <v>-1988692164</v>
      </c>
      <c r="N14" s="187"/>
      <c r="O14" s="187">
        <f>M13+M14</f>
        <v>272290770</v>
      </c>
      <c r="P14" s="187"/>
      <c r="Q14" s="187"/>
      <c r="R14" s="187"/>
      <c r="S14" s="187"/>
    </row>
    <row r="15" spans="3:19" ht="18" customHeight="1">
      <c r="C15" s="186" t="s">
        <v>157</v>
      </c>
      <c r="E15" s="214" t="s">
        <v>158</v>
      </c>
      <c r="F15" s="202"/>
      <c r="G15" s="202"/>
      <c r="H15" s="202"/>
      <c r="I15" s="202"/>
      <c r="J15" s="202"/>
      <c r="K15" s="202"/>
      <c r="M15" s="187">
        <v>752200</v>
      </c>
      <c r="N15" s="187"/>
      <c r="O15" s="187"/>
      <c r="P15" s="187"/>
      <c r="Q15" s="187"/>
      <c r="R15" s="187"/>
      <c r="S15" s="187"/>
    </row>
    <row r="16" spans="5:19" ht="18" customHeight="1">
      <c r="E16" s="202" t="s">
        <v>152</v>
      </c>
      <c r="F16" s="202"/>
      <c r="G16" s="202"/>
      <c r="H16" s="202"/>
      <c r="I16" s="202"/>
      <c r="J16" s="202"/>
      <c r="K16" s="202"/>
      <c r="M16" s="188">
        <v>-714590</v>
      </c>
      <c r="N16" s="187"/>
      <c r="O16" s="187">
        <f>M15+M16</f>
        <v>37610</v>
      </c>
      <c r="P16" s="187"/>
      <c r="Q16" s="187"/>
      <c r="R16" s="187"/>
      <c r="S16" s="187"/>
    </row>
    <row r="17" spans="3:19" ht="18" customHeight="1">
      <c r="C17" s="186" t="s">
        <v>159</v>
      </c>
      <c r="E17" s="218" t="s">
        <v>160</v>
      </c>
      <c r="F17" s="218"/>
      <c r="G17" s="218"/>
      <c r="H17" s="218"/>
      <c r="I17" s="218"/>
      <c r="J17" s="218"/>
      <c r="K17" s="218"/>
      <c r="M17" s="187">
        <v>29786166</v>
      </c>
      <c r="N17" s="187"/>
      <c r="O17" s="187"/>
      <c r="P17" s="187"/>
      <c r="Q17" s="187"/>
      <c r="R17" s="187"/>
      <c r="S17" s="187"/>
    </row>
    <row r="18" spans="5:19" ht="18" customHeight="1">
      <c r="E18" s="202" t="s">
        <v>152</v>
      </c>
      <c r="F18" s="202"/>
      <c r="G18" s="202"/>
      <c r="H18" s="202"/>
      <c r="I18" s="202"/>
      <c r="J18" s="202"/>
      <c r="K18" s="202"/>
      <c r="M18" s="188">
        <v>-28296858</v>
      </c>
      <c r="N18" s="187"/>
      <c r="O18" s="187">
        <f>M17+M18</f>
        <v>1489308</v>
      </c>
      <c r="P18" s="187"/>
      <c r="Q18" s="187"/>
      <c r="R18" s="187"/>
      <c r="S18" s="187"/>
    </row>
    <row r="19" spans="3:19" ht="18" customHeight="1">
      <c r="C19" s="186" t="s">
        <v>161</v>
      </c>
      <c r="E19" s="202" t="s">
        <v>162</v>
      </c>
      <c r="F19" s="202"/>
      <c r="G19" s="202"/>
      <c r="H19" s="202"/>
      <c r="I19" s="202"/>
      <c r="J19" s="202"/>
      <c r="K19" s="202"/>
      <c r="M19" s="187">
        <v>0</v>
      </c>
      <c r="N19" s="187"/>
      <c r="P19" s="187"/>
      <c r="Q19" s="187"/>
      <c r="R19" s="187"/>
      <c r="S19" s="187"/>
    </row>
    <row r="20" spans="3:19" ht="18" customHeight="1">
      <c r="C20"/>
      <c r="E20" s="202" t="s">
        <v>152</v>
      </c>
      <c r="F20" s="202"/>
      <c r="G20" s="202"/>
      <c r="H20" s="202"/>
      <c r="I20" s="202"/>
      <c r="J20" s="202"/>
      <c r="K20" s="202"/>
      <c r="M20" s="188">
        <v>0</v>
      </c>
      <c r="N20" s="187"/>
      <c r="O20" s="187">
        <f>M19+M20</f>
        <v>0</v>
      </c>
      <c r="P20" s="187"/>
      <c r="Q20" s="187"/>
      <c r="R20" s="187"/>
      <c r="S20" s="187"/>
    </row>
    <row r="21" spans="3:19" ht="18" customHeight="1">
      <c r="C21" t="s">
        <v>163</v>
      </c>
      <c r="E21" s="202" t="s">
        <v>164</v>
      </c>
      <c r="F21" s="202"/>
      <c r="G21" s="202"/>
      <c r="H21" s="202"/>
      <c r="I21" s="202"/>
      <c r="J21" s="202"/>
      <c r="K21" s="202"/>
      <c r="M21" s="187"/>
      <c r="N21" s="187"/>
      <c r="O21" s="188">
        <v>0</v>
      </c>
      <c r="P21" s="187"/>
      <c r="Q21" s="187"/>
      <c r="R21" s="187"/>
      <c r="S21" s="187"/>
    </row>
    <row r="22" spans="5:19" ht="18" customHeight="1">
      <c r="E22" s="218" t="s">
        <v>165</v>
      </c>
      <c r="F22" s="218"/>
      <c r="G22" s="218"/>
      <c r="H22" s="218"/>
      <c r="I22" s="218"/>
      <c r="J22" s="218"/>
      <c r="K22" s="218"/>
      <c r="M22" s="187"/>
      <c r="N22" s="187"/>
      <c r="O22" s="187"/>
      <c r="P22" s="187"/>
      <c r="Q22" s="187">
        <f>SUM(O8:O21)</f>
        <v>12294793868</v>
      </c>
      <c r="R22" s="187"/>
      <c r="S22" s="187"/>
    </row>
    <row r="23" spans="2:19" ht="18" customHeight="1">
      <c r="B23" s="162" t="s">
        <v>166</v>
      </c>
      <c r="D23" s="202" t="s">
        <v>167</v>
      </c>
      <c r="E23" s="202"/>
      <c r="F23" s="202"/>
      <c r="G23" s="202"/>
      <c r="H23" s="202"/>
      <c r="I23" s="202"/>
      <c r="J23" s="202"/>
      <c r="K23" s="202"/>
      <c r="M23" s="187"/>
      <c r="N23" s="187"/>
      <c r="O23" s="187"/>
      <c r="P23" s="187"/>
      <c r="Q23" s="187"/>
      <c r="R23" s="187"/>
      <c r="S23" s="187"/>
    </row>
    <row r="24" spans="2:19" ht="18" customHeight="1">
      <c r="B24" s="162"/>
      <c r="C24" s="186" t="s">
        <v>148</v>
      </c>
      <c r="E24" s="202" t="s">
        <v>168</v>
      </c>
      <c r="F24" s="202"/>
      <c r="G24" s="202"/>
      <c r="H24" s="202"/>
      <c r="I24" s="202"/>
      <c r="J24" s="202"/>
      <c r="K24" s="202"/>
      <c r="M24" s="187"/>
      <c r="N24" s="187"/>
      <c r="O24" s="187">
        <v>75100</v>
      </c>
      <c r="P24" s="187"/>
      <c r="Q24" s="187"/>
      <c r="R24" s="187"/>
      <c r="S24" s="187"/>
    </row>
    <row r="25" spans="3:19" ht="18" customHeight="1">
      <c r="C25" t="s">
        <v>150</v>
      </c>
      <c r="E25" s="214" t="s">
        <v>169</v>
      </c>
      <c r="F25" s="202"/>
      <c r="G25" s="202"/>
      <c r="H25" s="202"/>
      <c r="I25" s="202"/>
      <c r="J25" s="202"/>
      <c r="K25" s="202"/>
      <c r="M25" s="187"/>
      <c r="N25" s="187"/>
      <c r="O25" s="187">
        <v>1482469191</v>
      </c>
      <c r="P25" s="187"/>
      <c r="Q25" s="187"/>
      <c r="R25" s="187"/>
      <c r="S25" s="187"/>
    </row>
    <row r="26" spans="3:19" ht="18" customHeight="1">
      <c r="C26" t="s">
        <v>153</v>
      </c>
      <c r="E26" s="214" t="s">
        <v>170</v>
      </c>
      <c r="F26" s="202"/>
      <c r="G26" s="202"/>
      <c r="H26" s="202"/>
      <c r="I26" s="202"/>
      <c r="J26" s="202"/>
      <c r="K26" s="202"/>
      <c r="M26" s="187"/>
      <c r="N26" s="187"/>
      <c r="O26" s="188">
        <v>0</v>
      </c>
      <c r="P26" s="187"/>
      <c r="Q26" s="187"/>
      <c r="R26" s="187"/>
      <c r="S26" s="187"/>
    </row>
    <row r="27" spans="5:19" ht="18" customHeight="1">
      <c r="E27" s="218" t="s">
        <v>171</v>
      </c>
      <c r="F27" s="218"/>
      <c r="G27" s="218"/>
      <c r="H27" s="218"/>
      <c r="I27" s="218"/>
      <c r="J27" s="218"/>
      <c r="K27" s="218"/>
      <c r="M27" s="187"/>
      <c r="N27" s="187"/>
      <c r="O27" s="187"/>
      <c r="P27" s="187"/>
      <c r="Q27" s="187">
        <f>SUM(O24:O26)</f>
        <v>1482544291</v>
      </c>
      <c r="R27" s="187"/>
      <c r="S27" s="187"/>
    </row>
    <row r="28" spans="2:19" ht="18" customHeight="1">
      <c r="B28" s="162" t="s">
        <v>172</v>
      </c>
      <c r="D28" s="202" t="s">
        <v>173</v>
      </c>
      <c r="E28" s="202"/>
      <c r="F28" s="202"/>
      <c r="G28" s="202"/>
      <c r="H28" s="202"/>
      <c r="I28" s="202"/>
      <c r="J28" s="202"/>
      <c r="K28" s="202"/>
      <c r="M28" s="187"/>
      <c r="N28" s="187"/>
      <c r="O28" s="187"/>
      <c r="P28" s="187"/>
      <c r="Q28" s="187"/>
      <c r="R28" s="187"/>
      <c r="S28" s="187"/>
    </row>
    <row r="29" spans="2:19" ht="18" customHeight="1">
      <c r="B29" s="162"/>
      <c r="C29" s="186" t="s">
        <v>148</v>
      </c>
      <c r="E29" s="214" t="s">
        <v>174</v>
      </c>
      <c r="F29" s="202"/>
      <c r="G29" s="202"/>
      <c r="H29" s="202"/>
      <c r="I29" s="202"/>
      <c r="J29" s="202"/>
      <c r="K29" s="202"/>
      <c r="M29" s="187"/>
      <c r="N29" s="187"/>
      <c r="O29" s="187">
        <v>0</v>
      </c>
      <c r="P29" s="187"/>
      <c r="Q29" s="187"/>
      <c r="R29" s="187"/>
      <c r="S29" s="187"/>
    </row>
    <row r="30" spans="3:19" ht="18" customHeight="1">
      <c r="C30" t="s">
        <v>150</v>
      </c>
      <c r="E30" s="214" t="s">
        <v>175</v>
      </c>
      <c r="F30" s="202"/>
      <c r="G30" s="202"/>
      <c r="H30" s="202"/>
      <c r="I30" s="202"/>
      <c r="J30" s="202"/>
      <c r="K30" s="202"/>
      <c r="M30" s="187"/>
      <c r="N30" s="187"/>
      <c r="O30" s="187">
        <v>0</v>
      </c>
      <c r="P30" s="187"/>
      <c r="Q30" s="187"/>
      <c r="R30" s="187"/>
      <c r="S30" s="187"/>
    </row>
    <row r="31" spans="3:19" ht="18" customHeight="1">
      <c r="C31" t="s">
        <v>153</v>
      </c>
      <c r="E31" s="214" t="s">
        <v>176</v>
      </c>
      <c r="F31" s="202"/>
      <c r="G31" s="202"/>
      <c r="H31" s="202"/>
      <c r="I31" s="202"/>
      <c r="J31" s="202"/>
      <c r="K31" s="202"/>
      <c r="M31" s="187"/>
      <c r="N31" s="187"/>
      <c r="O31" s="188">
        <v>366000</v>
      </c>
      <c r="P31" s="187"/>
      <c r="Q31" s="187"/>
      <c r="R31" s="187"/>
      <c r="S31" s="187"/>
    </row>
    <row r="32" spans="5:19" ht="18" customHeight="1">
      <c r="E32" s="202" t="s">
        <v>177</v>
      </c>
      <c r="F32" s="202"/>
      <c r="G32" s="202"/>
      <c r="H32" s="202"/>
      <c r="I32" s="202"/>
      <c r="J32" s="202"/>
      <c r="K32" s="202"/>
      <c r="M32" s="187"/>
      <c r="N32" s="187"/>
      <c r="O32" s="187"/>
      <c r="P32" s="187"/>
      <c r="Q32" s="188">
        <f>SUM(O29:O31)</f>
        <v>366000</v>
      </c>
      <c r="R32" s="187"/>
      <c r="S32" s="187"/>
    </row>
    <row r="33" spans="5:19" ht="18" customHeight="1">
      <c r="E33" s="202" t="s">
        <v>178</v>
      </c>
      <c r="F33" s="202"/>
      <c r="G33" s="202"/>
      <c r="H33" s="202"/>
      <c r="I33" s="202"/>
      <c r="J33" s="202"/>
      <c r="K33" s="202"/>
      <c r="M33" s="187"/>
      <c r="N33" s="187"/>
      <c r="O33" s="187"/>
      <c r="P33" s="187"/>
      <c r="Q33" s="187"/>
      <c r="R33" s="187"/>
      <c r="S33" s="187">
        <f>SUM(Q22:Q32)</f>
        <v>13777704159</v>
      </c>
    </row>
    <row r="34" spans="1:19" ht="18" customHeight="1">
      <c r="A34" s="185" t="s">
        <v>0</v>
      </c>
      <c r="C34" s="202" t="s">
        <v>179</v>
      </c>
      <c r="D34" s="202"/>
      <c r="E34" s="202"/>
      <c r="F34" s="202"/>
      <c r="G34" s="202"/>
      <c r="H34" s="202"/>
      <c r="I34" s="202"/>
      <c r="J34" s="202"/>
      <c r="K34" s="183"/>
      <c r="M34" s="187"/>
      <c r="N34" s="187"/>
      <c r="O34" s="187"/>
      <c r="P34" s="187"/>
      <c r="Q34" s="187"/>
      <c r="R34" s="187"/>
      <c r="S34" s="187"/>
    </row>
    <row r="35" spans="2:19" ht="18" customHeight="1">
      <c r="B35" s="162" t="s">
        <v>1</v>
      </c>
      <c r="D35" s="202" t="s">
        <v>180</v>
      </c>
      <c r="E35" s="202"/>
      <c r="F35" s="202"/>
      <c r="G35" s="202"/>
      <c r="H35" s="202"/>
      <c r="I35" s="202"/>
      <c r="J35" s="202"/>
      <c r="K35" s="202"/>
      <c r="M35" s="187"/>
      <c r="N35" s="187"/>
      <c r="O35" s="187"/>
      <c r="P35" s="187"/>
      <c r="Q35" s="187">
        <v>637215857</v>
      </c>
      <c r="R35" s="187"/>
      <c r="S35" s="187"/>
    </row>
    <row r="36" spans="2:19" ht="18" customHeight="1">
      <c r="B36" s="162" t="s">
        <v>166</v>
      </c>
      <c r="D36" s="202" t="s">
        <v>181</v>
      </c>
      <c r="E36" s="202"/>
      <c r="F36" s="202"/>
      <c r="G36" s="202"/>
      <c r="H36" s="202"/>
      <c r="I36" s="202"/>
      <c r="J36" s="202"/>
      <c r="K36" s="202"/>
      <c r="M36" s="187"/>
      <c r="N36" s="187"/>
      <c r="O36" s="187">
        <v>24420716</v>
      </c>
      <c r="P36" s="187"/>
      <c r="Q36" s="187"/>
      <c r="R36" s="187"/>
      <c r="S36" s="187"/>
    </row>
    <row r="37" spans="2:19" ht="18" customHeight="1">
      <c r="B37" s="162"/>
      <c r="D37" s="214" t="s">
        <v>182</v>
      </c>
      <c r="E37" s="202"/>
      <c r="F37" s="202"/>
      <c r="G37" s="202"/>
      <c r="H37" s="202"/>
      <c r="I37" s="202"/>
      <c r="J37" s="202"/>
      <c r="K37" s="202"/>
      <c r="M37" s="187"/>
      <c r="N37" s="187"/>
      <c r="O37" s="188">
        <v>-1171988</v>
      </c>
      <c r="P37" s="187"/>
      <c r="Q37" s="187">
        <f>O36+O37</f>
        <v>23248728</v>
      </c>
      <c r="R37" s="187"/>
      <c r="S37" s="187"/>
    </row>
    <row r="38" spans="2:19" ht="18" customHeight="1">
      <c r="B38" s="162" t="s">
        <v>17</v>
      </c>
      <c r="D38" s="202" t="s">
        <v>183</v>
      </c>
      <c r="E38" s="202"/>
      <c r="F38" s="202"/>
      <c r="G38" s="202"/>
      <c r="H38" s="202"/>
      <c r="I38" s="202"/>
      <c r="J38" s="202"/>
      <c r="K38" s="202"/>
      <c r="M38" s="187"/>
      <c r="N38" s="187"/>
      <c r="O38" s="187"/>
      <c r="P38" s="187"/>
      <c r="Q38" s="187">
        <v>0</v>
      </c>
      <c r="R38" s="187"/>
      <c r="S38" s="187"/>
    </row>
    <row r="39" spans="2:19" ht="18" customHeight="1">
      <c r="B39" s="162" t="s">
        <v>18</v>
      </c>
      <c r="D39" s="202" t="s">
        <v>184</v>
      </c>
      <c r="E39" s="202"/>
      <c r="F39" s="202"/>
      <c r="G39" s="202"/>
      <c r="H39" s="202"/>
      <c r="I39" s="202"/>
      <c r="J39" s="202"/>
      <c r="K39" s="202"/>
      <c r="M39" s="187"/>
      <c r="N39" s="187"/>
      <c r="O39" s="187"/>
      <c r="P39" s="187"/>
      <c r="Q39" s="188">
        <v>0</v>
      </c>
      <c r="R39" s="187"/>
      <c r="S39" s="187"/>
    </row>
    <row r="40" spans="5:19" ht="18" customHeight="1">
      <c r="E40" s="202" t="s">
        <v>185</v>
      </c>
      <c r="F40" s="202"/>
      <c r="G40" s="202"/>
      <c r="H40" s="202"/>
      <c r="I40" s="202"/>
      <c r="J40" s="202"/>
      <c r="K40" s="202"/>
      <c r="M40" s="187"/>
      <c r="N40" s="187"/>
      <c r="O40" s="187"/>
      <c r="P40" s="187"/>
      <c r="Q40" s="187"/>
      <c r="R40" s="187"/>
      <c r="S40" s="188">
        <f>SUM(Q35:Q39)</f>
        <v>660464585</v>
      </c>
    </row>
    <row r="41" spans="5:19" ht="18" customHeight="1" thickBot="1">
      <c r="E41" s="202" t="s">
        <v>186</v>
      </c>
      <c r="F41" s="202"/>
      <c r="G41" s="202"/>
      <c r="H41" s="202"/>
      <c r="I41" s="202"/>
      <c r="J41" s="202"/>
      <c r="K41" s="202"/>
      <c r="M41" s="187"/>
      <c r="N41" s="187"/>
      <c r="O41" s="187"/>
      <c r="P41" s="187"/>
      <c r="Q41" s="187"/>
      <c r="R41" s="187"/>
      <c r="S41" s="189">
        <f>S33+S40</f>
        <v>14438168744</v>
      </c>
    </row>
    <row r="42" spans="13:19" s="86" customFormat="1" ht="18" customHeight="1" thickTop="1">
      <c r="M42" s="108"/>
      <c r="N42" s="108"/>
      <c r="O42" s="108"/>
      <c r="P42" s="108"/>
      <c r="Q42" s="108"/>
      <c r="R42" s="108"/>
      <c r="S42" s="108"/>
    </row>
    <row r="43" spans="1:19" s="86" customFormat="1" ht="19.5" customHeight="1">
      <c r="A43" s="212" t="s">
        <v>187</v>
      </c>
      <c r="B43" s="212"/>
      <c r="C43" s="212"/>
      <c r="D43" s="212"/>
      <c r="E43" s="212"/>
      <c r="F43" s="212"/>
      <c r="G43" s="212"/>
      <c r="H43" s="212"/>
      <c r="I43" s="212"/>
      <c r="J43" s="212"/>
      <c r="K43" s="212"/>
      <c r="L43" s="212"/>
      <c r="M43" s="212"/>
      <c r="N43" s="217"/>
      <c r="O43" s="217"/>
      <c r="P43" s="217"/>
      <c r="Q43" s="217"/>
      <c r="R43" s="217"/>
      <c r="S43" s="217"/>
    </row>
    <row r="44" spans="1:19" ht="18" customHeight="1">
      <c r="A44" s="190" t="s">
        <v>3</v>
      </c>
      <c r="C44" s="202" t="s">
        <v>188</v>
      </c>
      <c r="D44" s="202"/>
      <c r="E44" s="202"/>
      <c r="F44" s="202"/>
      <c r="G44" s="202"/>
      <c r="H44" s="202"/>
      <c r="I44" s="202"/>
      <c r="J44" s="202"/>
      <c r="K44" s="183"/>
      <c r="M44" s="191"/>
      <c r="N44" s="191"/>
      <c r="O44" s="191"/>
      <c r="P44" s="191"/>
      <c r="Q44" s="191"/>
      <c r="R44" s="191"/>
      <c r="S44" s="191"/>
    </row>
    <row r="45" spans="2:19" ht="18" customHeight="1">
      <c r="B45" s="162" t="s">
        <v>1</v>
      </c>
      <c r="D45" s="214" t="s">
        <v>12</v>
      </c>
      <c r="E45" s="202"/>
      <c r="F45" s="202"/>
      <c r="G45" s="202"/>
      <c r="H45" s="202"/>
      <c r="I45" s="202"/>
      <c r="J45" s="202"/>
      <c r="K45" s="202"/>
      <c r="M45" s="187"/>
      <c r="N45" s="187"/>
      <c r="O45" s="187"/>
      <c r="P45" s="187"/>
      <c r="Q45" s="187"/>
      <c r="R45" s="187"/>
      <c r="S45" s="187"/>
    </row>
    <row r="46" spans="3:19" ht="18" customHeight="1">
      <c r="C46" s="186" t="s">
        <v>148</v>
      </c>
      <c r="E46" s="214" t="s">
        <v>189</v>
      </c>
      <c r="F46" s="202"/>
      <c r="G46" s="202"/>
      <c r="H46" s="202"/>
      <c r="I46" s="202"/>
      <c r="J46" s="202"/>
      <c r="K46" s="202"/>
      <c r="M46" s="187"/>
      <c r="N46" s="187"/>
      <c r="O46" s="187"/>
      <c r="P46" s="187"/>
      <c r="Q46" s="187"/>
      <c r="R46" s="187"/>
      <c r="S46" s="187"/>
    </row>
    <row r="47" spans="3:19" ht="18" customHeight="1">
      <c r="C47"/>
      <c r="E47" s="214" t="s">
        <v>190</v>
      </c>
      <c r="F47" s="202"/>
      <c r="G47" s="202"/>
      <c r="H47" s="202"/>
      <c r="I47" s="202"/>
      <c r="J47" s="202"/>
      <c r="K47" s="202"/>
      <c r="M47" s="187"/>
      <c r="N47" s="187"/>
      <c r="O47" s="187">
        <v>6983151893</v>
      </c>
      <c r="P47" s="187"/>
      <c r="Q47" s="187"/>
      <c r="R47" s="187"/>
      <c r="S47" s="187"/>
    </row>
    <row r="48" spans="3:19" ht="18" customHeight="1">
      <c r="C48" t="s">
        <v>150</v>
      </c>
      <c r="E48" s="214" t="s">
        <v>191</v>
      </c>
      <c r="F48" s="202"/>
      <c r="G48" s="202"/>
      <c r="H48" s="202"/>
      <c r="I48" s="202"/>
      <c r="J48" s="202"/>
      <c r="K48" s="202"/>
      <c r="M48" s="187"/>
      <c r="N48" s="187"/>
      <c r="O48" s="188">
        <v>0</v>
      </c>
      <c r="P48" s="187"/>
      <c r="Q48" s="187"/>
      <c r="R48" s="187"/>
      <c r="S48" s="187"/>
    </row>
    <row r="49" spans="3:19" ht="18" customHeight="1">
      <c r="C49" s="219"/>
      <c r="D49" s="220"/>
      <c r="E49" s="214" t="s">
        <v>192</v>
      </c>
      <c r="F49" s="202"/>
      <c r="G49" s="202"/>
      <c r="H49" s="202"/>
      <c r="I49" s="202"/>
      <c r="J49" s="202"/>
      <c r="K49" s="202"/>
      <c r="M49" s="187"/>
      <c r="N49" s="187"/>
      <c r="O49" s="187"/>
      <c r="P49" s="187"/>
      <c r="Q49" s="187">
        <f>SUM(O47:O48)</f>
        <v>6983151893</v>
      </c>
      <c r="R49" s="187"/>
      <c r="S49" s="187"/>
    </row>
    <row r="50" spans="2:19" ht="18" customHeight="1">
      <c r="B50" s="192" t="s">
        <v>193</v>
      </c>
      <c r="D50" s="214" t="s">
        <v>194</v>
      </c>
      <c r="E50" s="202"/>
      <c r="F50" s="202"/>
      <c r="G50" s="202"/>
      <c r="H50" s="202"/>
      <c r="I50" s="202"/>
      <c r="J50" s="202"/>
      <c r="K50" s="202"/>
      <c r="M50" s="193"/>
      <c r="N50" s="187"/>
      <c r="O50" s="187"/>
      <c r="P50" s="187"/>
      <c r="Q50" s="187"/>
      <c r="R50" s="187"/>
      <c r="S50" s="187"/>
    </row>
    <row r="51" spans="3:19" ht="18" customHeight="1">
      <c r="C51" s="186" t="s">
        <v>148</v>
      </c>
      <c r="E51" s="214" t="s">
        <v>189</v>
      </c>
      <c r="F51" s="202"/>
      <c r="G51" s="202"/>
      <c r="H51" s="202"/>
      <c r="I51" s="202"/>
      <c r="J51" s="202"/>
      <c r="K51" s="202"/>
      <c r="M51" s="187"/>
      <c r="N51" s="187"/>
      <c r="O51" s="187"/>
      <c r="P51" s="187"/>
      <c r="Q51" s="187"/>
      <c r="R51" s="187"/>
      <c r="S51" s="187"/>
    </row>
    <row r="52" spans="3:19" ht="18" customHeight="1">
      <c r="C52"/>
      <c r="E52" s="214" t="s">
        <v>195</v>
      </c>
      <c r="F52" s="202"/>
      <c r="G52" s="202"/>
      <c r="H52" s="202"/>
      <c r="I52" s="202"/>
      <c r="J52" s="202"/>
      <c r="K52" s="202"/>
      <c r="M52" s="187"/>
      <c r="N52" s="187"/>
      <c r="O52" s="187">
        <v>0</v>
      </c>
      <c r="P52" s="187"/>
      <c r="Q52" s="187"/>
      <c r="R52" s="187"/>
      <c r="S52" s="187"/>
    </row>
    <row r="53" spans="3:19" ht="18" customHeight="1">
      <c r="C53" t="s">
        <v>150</v>
      </c>
      <c r="E53" s="214" t="s">
        <v>196</v>
      </c>
      <c r="F53" s="202"/>
      <c r="G53" s="202"/>
      <c r="H53" s="202"/>
      <c r="I53" s="202"/>
      <c r="J53" s="202"/>
      <c r="K53" s="202"/>
      <c r="M53" s="187"/>
      <c r="N53" s="187"/>
      <c r="O53" s="188">
        <v>0</v>
      </c>
      <c r="P53" s="187"/>
      <c r="Q53" s="187"/>
      <c r="R53" s="187"/>
      <c r="S53" s="187"/>
    </row>
    <row r="54" spans="3:19" ht="18" customHeight="1">
      <c r="C54" s="219"/>
      <c r="D54" s="220"/>
      <c r="E54" s="214" t="s">
        <v>197</v>
      </c>
      <c r="F54" s="202"/>
      <c r="G54" s="202"/>
      <c r="H54" s="202"/>
      <c r="I54" s="202"/>
      <c r="J54" s="202"/>
      <c r="K54" s="202"/>
      <c r="M54" s="187"/>
      <c r="N54" s="187"/>
      <c r="O54" s="187"/>
      <c r="P54" s="187"/>
      <c r="Q54" s="187">
        <f>SUM(O52:O53)</f>
        <v>0</v>
      </c>
      <c r="R54" s="187"/>
      <c r="S54" s="187"/>
    </row>
    <row r="55" spans="2:19" ht="18" customHeight="1">
      <c r="B55" s="192" t="s">
        <v>109</v>
      </c>
      <c r="D55" s="214" t="s">
        <v>198</v>
      </c>
      <c r="E55" s="202"/>
      <c r="F55" s="202"/>
      <c r="G55" s="202"/>
      <c r="H55" s="202"/>
      <c r="I55" s="202"/>
      <c r="J55" s="202"/>
      <c r="K55" s="202"/>
      <c r="M55" s="187"/>
      <c r="N55" s="187"/>
      <c r="O55" s="187"/>
      <c r="P55" s="187"/>
      <c r="Q55" s="187">
        <v>0</v>
      </c>
      <c r="R55" s="187"/>
      <c r="S55" s="187"/>
    </row>
    <row r="56" spans="2:19" ht="18" customHeight="1">
      <c r="B56" s="192" t="s">
        <v>199</v>
      </c>
      <c r="D56" s="214" t="s">
        <v>200</v>
      </c>
      <c r="E56" s="202"/>
      <c r="F56" s="202"/>
      <c r="G56" s="202"/>
      <c r="H56" s="202"/>
      <c r="I56" s="202"/>
      <c r="J56" s="202"/>
      <c r="K56" s="202"/>
      <c r="M56" s="187"/>
      <c r="N56" s="187"/>
      <c r="O56" s="187"/>
      <c r="P56" s="187"/>
      <c r="Q56" s="187"/>
      <c r="R56" s="187"/>
      <c r="S56" s="187"/>
    </row>
    <row r="57" spans="2:19" ht="18" customHeight="1">
      <c r="B57" s="162"/>
      <c r="C57" s="186" t="s">
        <v>148</v>
      </c>
      <c r="E57" s="214" t="s">
        <v>201</v>
      </c>
      <c r="F57" s="202"/>
      <c r="G57" s="202"/>
      <c r="H57" s="202"/>
      <c r="I57" s="202"/>
      <c r="J57" s="202"/>
      <c r="K57" s="202"/>
      <c r="M57" s="191"/>
      <c r="N57" s="191"/>
      <c r="O57" s="187">
        <v>97762494</v>
      </c>
      <c r="P57" s="187"/>
      <c r="Q57" s="187"/>
      <c r="R57" s="187"/>
      <c r="S57" s="187"/>
    </row>
    <row r="58" spans="2:19" ht="18" customHeight="1">
      <c r="B58" s="162"/>
      <c r="C58" t="s">
        <v>150</v>
      </c>
      <c r="E58" s="214" t="s">
        <v>202</v>
      </c>
      <c r="F58" s="202"/>
      <c r="G58" s="202"/>
      <c r="H58" s="202"/>
      <c r="I58" s="202"/>
      <c r="J58" s="202"/>
      <c r="K58" s="202"/>
      <c r="M58" s="191"/>
      <c r="N58" s="191"/>
      <c r="O58" s="187">
        <v>47713364</v>
      </c>
      <c r="P58" s="187"/>
      <c r="Q58" s="187"/>
      <c r="R58" s="187"/>
      <c r="S58" s="187"/>
    </row>
    <row r="59" spans="2:19" ht="18" customHeight="1">
      <c r="B59" s="162"/>
      <c r="C59" t="s">
        <v>153</v>
      </c>
      <c r="E59" s="214" t="s">
        <v>203</v>
      </c>
      <c r="F59" s="202"/>
      <c r="G59" s="202"/>
      <c r="H59" s="202"/>
      <c r="I59" s="202"/>
      <c r="J59" s="202"/>
      <c r="K59" s="202"/>
      <c r="M59" s="191"/>
      <c r="N59" s="191"/>
      <c r="O59" s="188">
        <v>0</v>
      </c>
      <c r="P59" s="187"/>
      <c r="Q59" s="187"/>
      <c r="R59" s="187"/>
      <c r="S59" s="187"/>
    </row>
    <row r="60" spans="3:19" ht="18" customHeight="1">
      <c r="C60" s="219"/>
      <c r="D60" s="220"/>
      <c r="E60" s="214" t="s">
        <v>204</v>
      </c>
      <c r="F60" s="202"/>
      <c r="G60" s="202"/>
      <c r="H60" s="202"/>
      <c r="I60" s="202"/>
      <c r="J60" s="202"/>
      <c r="K60" s="202"/>
      <c r="M60" s="191"/>
      <c r="N60" s="191"/>
      <c r="O60" s="187"/>
      <c r="P60" s="187"/>
      <c r="Q60" s="187">
        <f>SUM(O57:O59)</f>
        <v>145475858</v>
      </c>
      <c r="R60" s="187"/>
      <c r="S60" s="187"/>
    </row>
    <row r="61" spans="2:19" ht="18" customHeight="1">
      <c r="B61" s="192" t="s">
        <v>205</v>
      </c>
      <c r="D61" s="214" t="s">
        <v>206</v>
      </c>
      <c r="E61" s="202"/>
      <c r="F61" s="202"/>
      <c r="G61" s="202"/>
      <c r="H61" s="202"/>
      <c r="I61" s="202"/>
      <c r="J61" s="202"/>
      <c r="K61" s="202"/>
      <c r="M61" s="187"/>
      <c r="N61" s="187"/>
      <c r="O61" s="187"/>
      <c r="P61" s="187"/>
      <c r="Q61" s="188">
        <v>0</v>
      </c>
      <c r="R61" s="187"/>
      <c r="S61" s="187"/>
    </row>
    <row r="62" spans="5:19" ht="18" customHeight="1">
      <c r="E62" s="214" t="s">
        <v>207</v>
      </c>
      <c r="F62" s="202"/>
      <c r="G62" s="202"/>
      <c r="H62" s="202"/>
      <c r="I62" s="202"/>
      <c r="J62" s="202"/>
      <c r="K62" s="202"/>
      <c r="M62" s="187"/>
      <c r="N62" s="187"/>
      <c r="O62" s="187"/>
      <c r="P62" s="187"/>
      <c r="Q62" s="187"/>
      <c r="R62" s="187"/>
      <c r="S62" s="187">
        <f>SUM(Q49:Q61)</f>
        <v>7128627751</v>
      </c>
    </row>
    <row r="63" spans="1:19" ht="18" customHeight="1">
      <c r="A63" s="190" t="s">
        <v>4</v>
      </c>
      <c r="C63" s="214" t="s">
        <v>208</v>
      </c>
      <c r="D63" s="202"/>
      <c r="E63" s="202"/>
      <c r="F63" s="202"/>
      <c r="G63" s="202"/>
      <c r="H63" s="202"/>
      <c r="I63" s="202"/>
      <c r="J63" s="202"/>
      <c r="K63" s="183"/>
      <c r="M63" s="191"/>
      <c r="N63" s="191"/>
      <c r="O63" s="191"/>
      <c r="P63" s="191"/>
      <c r="Q63" s="191"/>
      <c r="R63" s="191"/>
      <c r="S63" s="191"/>
    </row>
    <row r="64" spans="1:19" ht="18" customHeight="1">
      <c r="A64" s="190"/>
      <c r="B64" s="162" t="s">
        <v>1</v>
      </c>
      <c r="D64" s="214" t="s">
        <v>209</v>
      </c>
      <c r="E64" s="202"/>
      <c r="F64" s="202"/>
      <c r="G64" s="202"/>
      <c r="H64" s="202"/>
      <c r="I64" s="202"/>
      <c r="J64" s="202"/>
      <c r="K64" s="202"/>
      <c r="M64" s="191"/>
      <c r="N64" s="191"/>
      <c r="O64" s="191"/>
      <c r="P64" s="191"/>
      <c r="Q64" s="187">
        <v>0</v>
      </c>
      <c r="R64" s="191"/>
      <c r="S64" s="191"/>
    </row>
    <row r="65" spans="2:19" ht="18" customHeight="1">
      <c r="B65" s="192" t="s">
        <v>193</v>
      </c>
      <c r="D65" s="214" t="s">
        <v>12</v>
      </c>
      <c r="E65" s="202"/>
      <c r="F65" s="202"/>
      <c r="G65" s="202"/>
      <c r="H65" s="202"/>
      <c r="I65" s="202"/>
      <c r="J65" s="202"/>
      <c r="K65" s="202"/>
      <c r="M65" s="187"/>
      <c r="N65" s="187"/>
      <c r="O65" s="187"/>
      <c r="P65" s="187"/>
      <c r="Q65" s="187"/>
      <c r="R65" s="187"/>
      <c r="S65" s="187"/>
    </row>
    <row r="66" spans="3:19" ht="18" customHeight="1">
      <c r="C66" s="186" t="s">
        <v>148</v>
      </c>
      <c r="E66" s="214" t="s">
        <v>189</v>
      </c>
      <c r="F66" s="202"/>
      <c r="G66" s="202"/>
      <c r="H66" s="202"/>
      <c r="I66" s="202"/>
      <c r="J66" s="202"/>
      <c r="K66" s="202"/>
      <c r="M66" s="187"/>
      <c r="N66" s="187"/>
      <c r="O66" s="187"/>
      <c r="P66" s="187"/>
      <c r="Q66" s="187"/>
      <c r="R66" s="187"/>
      <c r="S66" s="187"/>
    </row>
    <row r="67" spans="3:19" ht="18" customHeight="1">
      <c r="C67"/>
      <c r="E67" s="221" t="s">
        <v>190</v>
      </c>
      <c r="F67" s="222"/>
      <c r="G67" s="222"/>
      <c r="H67" s="222"/>
      <c r="I67" s="222"/>
      <c r="J67" s="222"/>
      <c r="K67" s="222"/>
      <c r="M67" s="187"/>
      <c r="N67" s="187"/>
      <c r="O67" s="187">
        <v>355996636</v>
      </c>
      <c r="P67" s="187"/>
      <c r="Q67" s="187"/>
      <c r="R67" s="187"/>
      <c r="S67" s="187"/>
    </row>
    <row r="68" spans="3:19" ht="18" customHeight="1">
      <c r="C68" t="s">
        <v>150</v>
      </c>
      <c r="E68" s="214" t="s">
        <v>191</v>
      </c>
      <c r="F68" s="202"/>
      <c r="G68" s="202"/>
      <c r="H68" s="202"/>
      <c r="I68" s="202"/>
      <c r="J68" s="202"/>
      <c r="K68" s="202"/>
      <c r="M68" s="187"/>
      <c r="N68" s="187"/>
      <c r="O68" s="188">
        <v>0</v>
      </c>
      <c r="P68" s="187"/>
      <c r="Q68" s="187"/>
      <c r="R68" s="187"/>
      <c r="S68" s="187"/>
    </row>
    <row r="69" spans="3:19" ht="18" customHeight="1">
      <c r="C69" s="219"/>
      <c r="D69" s="220"/>
      <c r="E69" s="214" t="s">
        <v>192</v>
      </c>
      <c r="F69" s="202"/>
      <c r="G69" s="202"/>
      <c r="H69" s="202"/>
      <c r="I69" s="202"/>
      <c r="J69" s="202"/>
      <c r="K69" s="202"/>
      <c r="M69" s="187"/>
      <c r="N69" s="187"/>
      <c r="O69" s="187"/>
      <c r="P69" s="187"/>
      <c r="Q69" s="187">
        <f>SUM(O67:O68)</f>
        <v>355996636</v>
      </c>
      <c r="R69" s="187"/>
      <c r="S69" s="187"/>
    </row>
    <row r="70" spans="2:19" ht="18" customHeight="1">
      <c r="B70" s="192" t="s">
        <v>210</v>
      </c>
      <c r="D70" s="214" t="s">
        <v>194</v>
      </c>
      <c r="E70" s="202"/>
      <c r="F70" s="202"/>
      <c r="G70" s="202"/>
      <c r="H70" s="202"/>
      <c r="I70" s="202"/>
      <c r="J70" s="202"/>
      <c r="K70" s="202"/>
      <c r="M70" s="187"/>
      <c r="N70" s="187"/>
      <c r="O70" s="187"/>
      <c r="P70" s="187"/>
      <c r="Q70" s="187"/>
      <c r="R70" s="187"/>
      <c r="S70" s="187"/>
    </row>
    <row r="71" spans="3:19" ht="18" customHeight="1">
      <c r="C71" s="186" t="s">
        <v>148</v>
      </c>
      <c r="E71" s="214" t="s">
        <v>189</v>
      </c>
      <c r="F71" s="202"/>
      <c r="G71" s="202"/>
      <c r="H71" s="202"/>
      <c r="I71" s="202"/>
      <c r="J71" s="202"/>
      <c r="K71" s="202"/>
      <c r="M71" s="187"/>
      <c r="N71" s="187"/>
      <c r="O71" s="187"/>
      <c r="P71" s="187"/>
      <c r="Q71" s="187"/>
      <c r="R71" s="187"/>
      <c r="S71" s="187"/>
    </row>
    <row r="72" spans="3:19" ht="18" customHeight="1">
      <c r="C72"/>
      <c r="E72" s="221" t="s">
        <v>195</v>
      </c>
      <c r="F72" s="222"/>
      <c r="G72" s="222"/>
      <c r="H72" s="222"/>
      <c r="I72" s="222"/>
      <c r="J72" s="222"/>
      <c r="K72" s="222"/>
      <c r="M72" s="187"/>
      <c r="N72" s="187"/>
      <c r="O72" s="187">
        <v>0</v>
      </c>
      <c r="P72" s="187"/>
      <c r="Q72" s="187"/>
      <c r="R72" s="187"/>
      <c r="S72" s="187"/>
    </row>
    <row r="73" spans="3:19" ht="18" customHeight="1">
      <c r="C73" t="s">
        <v>150</v>
      </c>
      <c r="E73" s="223" t="s">
        <v>196</v>
      </c>
      <c r="F73" s="218"/>
      <c r="G73" s="218"/>
      <c r="H73" s="218"/>
      <c r="I73" s="218"/>
      <c r="J73" s="218"/>
      <c r="K73" s="218"/>
      <c r="M73" s="187"/>
      <c r="N73" s="187"/>
      <c r="O73" s="188">
        <v>0</v>
      </c>
      <c r="P73" s="187"/>
      <c r="Q73" s="187"/>
      <c r="R73" s="187"/>
      <c r="S73" s="187"/>
    </row>
    <row r="74" spans="3:19" ht="18" customHeight="1">
      <c r="C74" s="219"/>
      <c r="D74" s="220"/>
      <c r="E74" s="214" t="s">
        <v>197</v>
      </c>
      <c r="F74" s="202"/>
      <c r="G74" s="202"/>
      <c r="H74" s="202"/>
      <c r="I74" s="202"/>
      <c r="J74" s="202"/>
      <c r="K74" s="202"/>
      <c r="M74" s="187"/>
      <c r="N74" s="187"/>
      <c r="O74" s="187"/>
      <c r="P74" s="187"/>
      <c r="Q74" s="187">
        <f>SUM(O72:O73)</f>
        <v>0</v>
      </c>
      <c r="R74" s="187"/>
      <c r="S74" s="187"/>
    </row>
    <row r="75" spans="2:19" ht="18" customHeight="1">
      <c r="B75" s="192" t="s">
        <v>211</v>
      </c>
      <c r="D75" s="214" t="s">
        <v>198</v>
      </c>
      <c r="E75" s="202"/>
      <c r="F75" s="202"/>
      <c r="G75" s="202"/>
      <c r="H75" s="202"/>
      <c r="I75" s="202"/>
      <c r="J75" s="202"/>
      <c r="K75" s="202"/>
      <c r="M75" s="187"/>
      <c r="N75" s="187"/>
      <c r="O75" s="187"/>
      <c r="P75" s="187"/>
      <c r="Q75" s="187">
        <v>0</v>
      </c>
      <c r="R75" s="187"/>
      <c r="S75" s="187"/>
    </row>
    <row r="76" spans="2:19" ht="18" customHeight="1">
      <c r="B76" s="192" t="s">
        <v>212</v>
      </c>
      <c r="D76" s="214" t="s">
        <v>213</v>
      </c>
      <c r="E76" s="202"/>
      <c r="F76" s="202"/>
      <c r="G76" s="202"/>
      <c r="H76" s="202"/>
      <c r="I76" s="202"/>
      <c r="J76" s="202"/>
      <c r="K76" s="202"/>
      <c r="M76" s="187"/>
      <c r="N76" s="187"/>
      <c r="O76" s="187"/>
      <c r="P76" s="187"/>
      <c r="Q76" s="187">
        <v>192957083</v>
      </c>
      <c r="R76" s="187"/>
      <c r="S76" s="187"/>
    </row>
    <row r="77" spans="2:19" ht="18" customHeight="1">
      <c r="B77" s="192" t="s">
        <v>214</v>
      </c>
      <c r="D77" s="214" t="s">
        <v>215</v>
      </c>
      <c r="E77" s="202"/>
      <c r="F77" s="202"/>
      <c r="G77" s="202"/>
      <c r="H77" s="202"/>
      <c r="I77" s="202"/>
      <c r="J77" s="202"/>
      <c r="K77" s="202"/>
      <c r="M77" s="187"/>
      <c r="N77" s="187"/>
      <c r="O77" s="187"/>
      <c r="P77" s="187"/>
      <c r="Q77" s="187">
        <v>0</v>
      </c>
      <c r="R77" s="187"/>
      <c r="S77" s="187"/>
    </row>
    <row r="78" spans="2:19" ht="18" customHeight="1">
      <c r="B78" s="192" t="s">
        <v>216</v>
      </c>
      <c r="D78" s="214" t="s">
        <v>200</v>
      </c>
      <c r="E78" s="202"/>
      <c r="F78" s="202"/>
      <c r="G78" s="202"/>
      <c r="H78" s="202"/>
      <c r="I78" s="202"/>
      <c r="J78" s="202"/>
      <c r="K78" s="202"/>
      <c r="M78" s="187"/>
      <c r="N78" s="187"/>
      <c r="O78" s="187"/>
      <c r="P78" s="187"/>
      <c r="Q78" s="187"/>
      <c r="R78" s="187"/>
      <c r="S78" s="187"/>
    </row>
    <row r="79" spans="2:19" ht="18" customHeight="1">
      <c r="B79" s="162"/>
      <c r="C79" s="186" t="s">
        <v>148</v>
      </c>
      <c r="E79" s="214" t="s">
        <v>201</v>
      </c>
      <c r="F79" s="202"/>
      <c r="G79" s="202"/>
      <c r="H79" s="202"/>
      <c r="I79" s="202"/>
      <c r="J79" s="202"/>
      <c r="K79" s="202"/>
      <c r="M79" s="191"/>
      <c r="N79" s="191"/>
      <c r="O79" s="187">
        <v>0</v>
      </c>
      <c r="P79" s="187"/>
      <c r="Q79" s="187"/>
      <c r="R79" s="187"/>
      <c r="S79" s="187"/>
    </row>
    <row r="80" spans="2:19" ht="18" customHeight="1">
      <c r="B80" s="162"/>
      <c r="C80" t="s">
        <v>150</v>
      </c>
      <c r="E80" s="214" t="s">
        <v>217</v>
      </c>
      <c r="F80" s="202"/>
      <c r="G80" s="202"/>
      <c r="H80" s="202"/>
      <c r="I80" s="202"/>
      <c r="J80" s="202"/>
      <c r="K80" s="202"/>
      <c r="M80" s="191"/>
      <c r="N80" s="191"/>
      <c r="O80" s="187">
        <v>5796000</v>
      </c>
      <c r="P80" s="187"/>
      <c r="Q80" s="187"/>
      <c r="R80" s="187"/>
      <c r="S80" s="187"/>
    </row>
    <row r="81" spans="2:19" ht="18" customHeight="1">
      <c r="B81" s="162"/>
      <c r="C81" t="s">
        <v>153</v>
      </c>
      <c r="E81" s="214" t="s">
        <v>202</v>
      </c>
      <c r="F81" s="202"/>
      <c r="G81" s="202"/>
      <c r="H81" s="202"/>
      <c r="I81" s="202"/>
      <c r="J81" s="202"/>
      <c r="K81" s="202"/>
      <c r="M81" s="191"/>
      <c r="N81" s="191"/>
      <c r="O81" s="187">
        <v>0</v>
      </c>
      <c r="P81" s="187"/>
      <c r="Q81" s="187"/>
      <c r="R81" s="187"/>
      <c r="S81" s="187"/>
    </row>
    <row r="82" spans="2:19" ht="18" customHeight="1">
      <c r="B82" s="162"/>
      <c r="C82" t="s">
        <v>155</v>
      </c>
      <c r="E82" s="214" t="s">
        <v>203</v>
      </c>
      <c r="F82" s="202"/>
      <c r="G82" s="202"/>
      <c r="H82" s="202"/>
      <c r="I82" s="202"/>
      <c r="J82" s="202"/>
      <c r="K82" s="202"/>
      <c r="M82" s="191"/>
      <c r="N82" s="191"/>
      <c r="O82" s="188">
        <v>0</v>
      </c>
      <c r="P82" s="187"/>
      <c r="Q82" s="187"/>
      <c r="R82" s="187"/>
      <c r="S82" s="187"/>
    </row>
    <row r="83" spans="5:19" ht="18" customHeight="1">
      <c r="E83" s="214" t="s">
        <v>204</v>
      </c>
      <c r="F83" s="202"/>
      <c r="G83" s="202"/>
      <c r="H83" s="202"/>
      <c r="I83" s="202"/>
      <c r="J83" s="202"/>
      <c r="K83" s="202"/>
      <c r="M83" s="191"/>
      <c r="N83" s="191"/>
      <c r="O83" s="187"/>
      <c r="P83" s="187"/>
      <c r="Q83" s="187">
        <f>SUM(O79:O82)</f>
        <v>5796000</v>
      </c>
      <c r="R83" s="187"/>
      <c r="S83" s="187"/>
    </row>
    <row r="84" spans="2:19" ht="18" customHeight="1">
      <c r="B84" s="192" t="s">
        <v>218</v>
      </c>
      <c r="D84" s="214" t="s">
        <v>219</v>
      </c>
      <c r="E84" s="202"/>
      <c r="F84" s="202"/>
      <c r="G84" s="202"/>
      <c r="H84" s="202"/>
      <c r="I84" s="202"/>
      <c r="J84" s="202"/>
      <c r="K84" s="202"/>
      <c r="M84" s="187"/>
      <c r="N84" s="187"/>
      <c r="O84" s="187"/>
      <c r="P84" s="187"/>
      <c r="Q84" s="188">
        <v>24279456</v>
      </c>
      <c r="R84" s="187"/>
      <c r="S84" s="187"/>
    </row>
    <row r="85" spans="5:19" ht="18" customHeight="1">
      <c r="E85" s="214" t="s">
        <v>220</v>
      </c>
      <c r="F85" s="202"/>
      <c r="G85" s="202"/>
      <c r="H85" s="202"/>
      <c r="I85" s="202"/>
      <c r="J85" s="202"/>
      <c r="K85" s="202"/>
      <c r="M85" s="187"/>
      <c r="N85" s="187"/>
      <c r="O85" s="187"/>
      <c r="P85" s="187"/>
      <c r="Q85" s="187"/>
      <c r="R85" s="187"/>
      <c r="S85" s="187">
        <f>SUM(Q69:Q84)</f>
        <v>579029175</v>
      </c>
    </row>
    <row r="86" spans="13:19" s="86" customFormat="1" ht="18" customHeight="1">
      <c r="M86" s="194"/>
      <c r="N86" s="194"/>
      <c r="O86" s="194"/>
      <c r="P86" s="194"/>
      <c r="Q86" s="194"/>
      <c r="R86" s="194"/>
      <c r="S86" s="194"/>
    </row>
    <row r="87" spans="1:19" ht="18" customHeight="1">
      <c r="A87" s="190" t="s">
        <v>5</v>
      </c>
      <c r="C87" s="214" t="s">
        <v>221</v>
      </c>
      <c r="D87" s="202"/>
      <c r="E87" s="202"/>
      <c r="F87" s="202"/>
      <c r="G87" s="202"/>
      <c r="H87" s="202"/>
      <c r="I87" s="202"/>
      <c r="J87" s="202"/>
      <c r="K87" s="183"/>
      <c r="M87" s="191"/>
      <c r="N87" s="191"/>
      <c r="O87" s="191"/>
      <c r="P87" s="191"/>
      <c r="Q87" s="191"/>
      <c r="R87" s="191"/>
      <c r="S87" s="191"/>
    </row>
    <row r="88" spans="1:19" ht="18" customHeight="1">
      <c r="A88" s="190"/>
      <c r="B88" s="162" t="s">
        <v>1</v>
      </c>
      <c r="D88" s="214" t="s">
        <v>222</v>
      </c>
      <c r="E88" s="202"/>
      <c r="F88" s="202"/>
      <c r="G88" s="202"/>
      <c r="H88" s="202"/>
      <c r="I88" s="202"/>
      <c r="J88" s="202"/>
      <c r="K88" s="202"/>
      <c r="M88" s="191"/>
      <c r="N88" s="191"/>
      <c r="O88" s="191"/>
      <c r="P88" s="191"/>
      <c r="Q88" s="187">
        <v>7675187010</v>
      </c>
      <c r="R88" s="191"/>
      <c r="S88" s="191"/>
    </row>
    <row r="89" spans="3:19" ht="18" customHeight="1" hidden="1">
      <c r="C89" s="186" t="s">
        <v>148</v>
      </c>
      <c r="E89" s="214" t="s">
        <v>223</v>
      </c>
      <c r="F89" s="202"/>
      <c r="G89" s="202"/>
      <c r="H89" s="202"/>
      <c r="I89" s="202"/>
      <c r="J89" s="202"/>
      <c r="K89" s="202"/>
      <c r="M89" s="187"/>
      <c r="N89" s="187"/>
      <c r="O89" s="187">
        <v>0</v>
      </c>
      <c r="P89" s="187"/>
      <c r="Q89" s="187"/>
      <c r="R89" s="187"/>
      <c r="S89" s="187"/>
    </row>
    <row r="90" spans="3:19" ht="18" customHeight="1" hidden="1">
      <c r="C90" t="s">
        <v>150</v>
      </c>
      <c r="E90" s="214" t="s">
        <v>62</v>
      </c>
      <c r="F90" s="214"/>
      <c r="G90" s="214"/>
      <c r="H90" s="214"/>
      <c r="I90" s="214"/>
      <c r="J90" s="214"/>
      <c r="K90" s="214"/>
      <c r="M90" s="187"/>
      <c r="N90" s="187"/>
      <c r="O90" s="187">
        <v>0</v>
      </c>
      <c r="P90" s="187"/>
      <c r="Q90" s="187"/>
      <c r="R90" s="187"/>
      <c r="S90" s="187"/>
    </row>
    <row r="91" spans="3:19" ht="18" customHeight="1" hidden="1">
      <c r="C91" t="s">
        <v>153</v>
      </c>
      <c r="E91" s="214" t="s">
        <v>224</v>
      </c>
      <c r="F91" s="214"/>
      <c r="G91" s="214"/>
      <c r="H91" s="214"/>
      <c r="I91" s="214"/>
      <c r="J91" s="214"/>
      <c r="K91" s="214"/>
      <c r="M91" s="187"/>
      <c r="N91" s="187"/>
      <c r="O91" s="187">
        <v>0</v>
      </c>
      <c r="P91" s="187"/>
      <c r="Q91" s="187"/>
      <c r="R91" s="187"/>
      <c r="S91" s="187"/>
    </row>
    <row r="92" spans="3:19" ht="18" customHeight="1" hidden="1">
      <c r="C92" t="s">
        <v>155</v>
      </c>
      <c r="E92" s="214" t="s">
        <v>32</v>
      </c>
      <c r="F92" s="214"/>
      <c r="G92" s="214"/>
      <c r="H92" s="214"/>
      <c r="I92" s="214"/>
      <c r="J92" s="214"/>
      <c r="K92" s="214"/>
      <c r="M92" s="187"/>
      <c r="N92" s="187"/>
      <c r="O92" s="188">
        <v>0</v>
      </c>
      <c r="P92" s="187"/>
      <c r="Q92" s="187"/>
      <c r="R92" s="187"/>
      <c r="S92" s="187"/>
    </row>
    <row r="93" spans="3:19" ht="18" customHeight="1" hidden="1">
      <c r="C93"/>
      <c r="E93" s="214" t="s">
        <v>225</v>
      </c>
      <c r="F93" s="202"/>
      <c r="G93" s="202"/>
      <c r="H93" s="202"/>
      <c r="I93" s="202"/>
      <c r="J93" s="202"/>
      <c r="K93" s="202"/>
      <c r="M93" s="187"/>
      <c r="N93" s="187"/>
      <c r="O93" s="187"/>
      <c r="P93" s="187"/>
      <c r="Q93" s="187">
        <f>SUM(O89:O92)</f>
        <v>0</v>
      </c>
      <c r="R93" s="187"/>
      <c r="S93" s="187"/>
    </row>
    <row r="94" spans="2:19" ht="18" customHeight="1">
      <c r="B94" s="224" t="s">
        <v>226</v>
      </c>
      <c r="C94" s="225"/>
      <c r="D94" s="214" t="s">
        <v>222</v>
      </c>
      <c r="E94" s="202"/>
      <c r="F94" s="202"/>
      <c r="G94" s="202"/>
      <c r="H94" s="202"/>
      <c r="I94" s="202"/>
      <c r="J94" s="202"/>
      <c r="K94" s="202"/>
      <c r="M94" s="187"/>
      <c r="N94" s="187"/>
      <c r="O94" s="187"/>
      <c r="P94" s="187"/>
      <c r="Q94" s="187"/>
      <c r="R94" s="187"/>
      <c r="S94" s="187"/>
    </row>
    <row r="95" spans="2:19" ht="18" customHeight="1">
      <c r="B95" s="225"/>
      <c r="C95" s="225"/>
      <c r="D95" s="221" t="s">
        <v>227</v>
      </c>
      <c r="E95" s="222"/>
      <c r="F95" s="222"/>
      <c r="G95" s="222"/>
      <c r="H95" s="222"/>
      <c r="I95" s="222"/>
      <c r="J95" s="222"/>
      <c r="K95" s="222"/>
      <c r="M95" s="187"/>
      <c r="N95" s="187"/>
      <c r="O95" s="187"/>
      <c r="P95" s="187"/>
      <c r="Q95" s="188">
        <v>-2735965460</v>
      </c>
      <c r="R95" s="187"/>
      <c r="S95" s="187"/>
    </row>
    <row r="96" spans="3:19" ht="18" customHeight="1" hidden="1">
      <c r="C96" t="s">
        <v>148</v>
      </c>
      <c r="E96" s="214" t="s">
        <v>223</v>
      </c>
      <c r="F96" s="202"/>
      <c r="G96" s="202"/>
      <c r="H96" s="202"/>
      <c r="I96" s="202"/>
      <c r="J96" s="202"/>
      <c r="K96" s="202"/>
      <c r="M96" s="187"/>
      <c r="N96" s="187"/>
      <c r="O96" s="187">
        <v>0</v>
      </c>
      <c r="P96" s="187"/>
      <c r="Q96" s="187"/>
      <c r="R96" s="187"/>
      <c r="S96" s="187"/>
    </row>
    <row r="97" spans="3:19" ht="18" customHeight="1" hidden="1">
      <c r="C97" t="s">
        <v>150</v>
      </c>
      <c r="E97" s="214" t="s">
        <v>62</v>
      </c>
      <c r="F97" s="214"/>
      <c r="G97" s="214"/>
      <c r="H97" s="214"/>
      <c r="I97" s="214"/>
      <c r="J97" s="214"/>
      <c r="K97" s="214"/>
      <c r="M97" s="187"/>
      <c r="N97" s="187"/>
      <c r="O97" s="187">
        <v>0</v>
      </c>
      <c r="P97" s="187"/>
      <c r="Q97" s="187"/>
      <c r="R97" s="187"/>
      <c r="S97" s="187"/>
    </row>
    <row r="98" spans="3:19" ht="18" customHeight="1" hidden="1">
      <c r="C98" t="s">
        <v>153</v>
      </c>
      <c r="E98" s="214" t="s">
        <v>224</v>
      </c>
      <c r="F98" s="214"/>
      <c r="G98" s="214"/>
      <c r="H98" s="214"/>
      <c r="I98" s="214"/>
      <c r="J98" s="214"/>
      <c r="K98" s="214"/>
      <c r="M98" s="187"/>
      <c r="N98" s="187"/>
      <c r="O98" s="187">
        <v>0</v>
      </c>
      <c r="P98" s="187"/>
      <c r="Q98" s="187"/>
      <c r="R98" s="187"/>
      <c r="S98" s="187"/>
    </row>
    <row r="99" spans="3:19" ht="18" customHeight="1" hidden="1">
      <c r="C99" t="s">
        <v>228</v>
      </c>
      <c r="E99" s="214" t="s">
        <v>32</v>
      </c>
      <c r="F99" s="214"/>
      <c r="G99" s="214"/>
      <c r="H99" s="214"/>
      <c r="I99" s="214"/>
      <c r="J99" s="214"/>
      <c r="K99" s="214"/>
      <c r="M99" s="187"/>
      <c r="N99" s="187"/>
      <c r="O99" s="188">
        <v>0</v>
      </c>
      <c r="P99" s="187"/>
      <c r="Q99" s="187"/>
      <c r="R99" s="187"/>
      <c r="S99" s="187"/>
    </row>
    <row r="100" spans="3:19" ht="30" customHeight="1" hidden="1">
      <c r="C100"/>
      <c r="E100" s="226" t="s">
        <v>229</v>
      </c>
      <c r="F100" s="226"/>
      <c r="G100" s="226"/>
      <c r="H100" s="226"/>
      <c r="I100" s="226"/>
      <c r="J100" s="226"/>
      <c r="K100" s="226"/>
      <c r="L100"/>
      <c r="M100"/>
      <c r="N100" s="187"/>
      <c r="O100" s="187"/>
      <c r="P100" s="187"/>
      <c r="Q100" s="188">
        <f>SUM(O95:O99)</f>
        <v>0</v>
      </c>
      <c r="R100" s="187"/>
      <c r="S100" s="187"/>
    </row>
    <row r="101" spans="3:19" ht="18" customHeight="1">
      <c r="C101"/>
      <c r="E101" s="214" t="s">
        <v>230</v>
      </c>
      <c r="F101" s="202"/>
      <c r="G101" s="202"/>
      <c r="H101" s="202"/>
      <c r="I101" s="202"/>
      <c r="J101" s="202"/>
      <c r="K101" s="202"/>
      <c r="M101" s="187"/>
      <c r="N101" s="187"/>
      <c r="O101" s="187"/>
      <c r="P101" s="187"/>
      <c r="Q101" s="187"/>
      <c r="R101" s="187"/>
      <c r="S101" s="188">
        <f>SUM(Q88:Q100)</f>
        <v>4939221550</v>
      </c>
    </row>
    <row r="102" spans="5:19" ht="18" customHeight="1">
      <c r="E102" s="214" t="s">
        <v>231</v>
      </c>
      <c r="F102" s="202"/>
      <c r="G102" s="202"/>
      <c r="H102" s="202"/>
      <c r="I102" s="202"/>
      <c r="J102" s="202"/>
      <c r="K102" s="202"/>
      <c r="M102" s="187"/>
      <c r="N102" s="187"/>
      <c r="O102" s="187"/>
      <c r="P102" s="187"/>
      <c r="Q102" s="187"/>
      <c r="R102" s="187"/>
      <c r="S102" s="187">
        <f>SUM(S62:S101)</f>
        <v>12646878476</v>
      </c>
    </row>
    <row r="103" spans="1:19" s="184" customFormat="1" ht="19.5" customHeight="1">
      <c r="A103" s="212" t="s">
        <v>232</v>
      </c>
      <c r="B103" s="212"/>
      <c r="C103" s="212"/>
      <c r="D103" s="212"/>
      <c r="E103" s="212"/>
      <c r="F103" s="212"/>
      <c r="G103" s="212"/>
      <c r="H103" s="212"/>
      <c r="I103" s="212"/>
      <c r="J103" s="212"/>
      <c r="K103" s="212"/>
      <c r="L103" s="212"/>
      <c r="M103" s="212"/>
      <c r="N103" s="217"/>
      <c r="O103" s="217"/>
      <c r="P103" s="217"/>
      <c r="Q103" s="217"/>
      <c r="R103" s="217"/>
      <c r="S103" s="217"/>
    </row>
    <row r="104" spans="1:19" ht="18" customHeight="1">
      <c r="A104" s="190" t="s">
        <v>233</v>
      </c>
      <c r="C104" s="202" t="s">
        <v>234</v>
      </c>
      <c r="D104" s="202"/>
      <c r="E104" s="202"/>
      <c r="F104" s="202"/>
      <c r="G104" s="202"/>
      <c r="H104" s="202"/>
      <c r="I104" s="202"/>
      <c r="J104" s="202"/>
      <c r="M104" s="191"/>
      <c r="N104" s="191"/>
      <c r="O104" s="191"/>
      <c r="P104" s="191"/>
      <c r="Q104" s="191"/>
      <c r="R104" s="191"/>
      <c r="S104" s="187"/>
    </row>
    <row r="105" spans="2:19" ht="18" customHeight="1">
      <c r="B105" s="162" t="s">
        <v>1</v>
      </c>
      <c r="D105" s="214" t="s">
        <v>235</v>
      </c>
      <c r="E105" s="202"/>
      <c r="F105" s="202"/>
      <c r="G105" s="202"/>
      <c r="H105" s="202"/>
      <c r="I105" s="202"/>
      <c r="J105" s="202"/>
      <c r="K105" s="202"/>
      <c r="M105" s="191"/>
      <c r="N105" s="191"/>
      <c r="O105" s="187"/>
      <c r="P105" s="187"/>
      <c r="Q105" s="187"/>
      <c r="R105" s="187"/>
      <c r="S105" s="187"/>
    </row>
    <row r="106" spans="1:19" ht="18" customHeight="1">
      <c r="A106" s="190"/>
      <c r="B106" s="162"/>
      <c r="C106" s="186" t="s">
        <v>148</v>
      </c>
      <c r="E106" s="214" t="s">
        <v>236</v>
      </c>
      <c r="F106" s="202"/>
      <c r="G106" s="202"/>
      <c r="H106" s="202"/>
      <c r="I106" s="202"/>
      <c r="J106" s="202"/>
      <c r="K106" s="202"/>
      <c r="M106" s="191"/>
      <c r="N106" s="191"/>
      <c r="O106" s="187">
        <v>196735090</v>
      </c>
      <c r="P106" s="191"/>
      <c r="R106" s="191"/>
      <c r="S106" s="191"/>
    </row>
    <row r="107" spans="1:19" ht="18" customHeight="1">
      <c r="A107" s="190"/>
      <c r="B107" s="162"/>
      <c r="C107" s="186" t="s">
        <v>150</v>
      </c>
      <c r="E107" s="214" t="s">
        <v>237</v>
      </c>
      <c r="F107" s="202"/>
      <c r="G107" s="202"/>
      <c r="H107" s="202"/>
      <c r="I107" s="202"/>
      <c r="J107" s="202"/>
      <c r="K107" s="202"/>
      <c r="M107" s="191"/>
      <c r="N107" s="191"/>
      <c r="O107" s="187">
        <v>504328000</v>
      </c>
      <c r="P107" s="191"/>
      <c r="R107" s="191"/>
      <c r="S107" s="191"/>
    </row>
    <row r="108" spans="1:19" ht="18" customHeight="1">
      <c r="A108" s="190"/>
      <c r="B108" s="162"/>
      <c r="C108" s="186" t="s">
        <v>153</v>
      </c>
      <c r="E108" s="214" t="s">
        <v>238</v>
      </c>
      <c r="F108" s="202"/>
      <c r="G108" s="202"/>
      <c r="H108" s="202"/>
      <c r="I108" s="202"/>
      <c r="J108" s="202"/>
      <c r="K108" s="202"/>
      <c r="M108" s="191"/>
      <c r="N108" s="191"/>
      <c r="O108" s="188">
        <v>787028297</v>
      </c>
      <c r="P108" s="191"/>
      <c r="Q108" s="188">
        <f>SUM(O106:O108)</f>
        <v>1488091387</v>
      </c>
      <c r="R108" s="191"/>
      <c r="S108" s="191"/>
    </row>
    <row r="109" spans="3:19" ht="18" customHeight="1">
      <c r="C109"/>
      <c r="E109" s="214" t="s">
        <v>239</v>
      </c>
      <c r="F109" s="202"/>
      <c r="G109" s="202"/>
      <c r="H109" s="202"/>
      <c r="I109" s="202"/>
      <c r="J109" s="202"/>
      <c r="K109" s="202"/>
      <c r="M109" s="187"/>
      <c r="N109" s="187"/>
      <c r="O109" s="187"/>
      <c r="P109" s="187"/>
      <c r="Q109" s="187"/>
      <c r="R109" s="187"/>
      <c r="S109" s="188">
        <f>SUM(Q108:R108)</f>
        <v>1488091387</v>
      </c>
    </row>
    <row r="110" spans="1:19" ht="18" customHeight="1">
      <c r="A110" s="190" t="s">
        <v>240</v>
      </c>
      <c r="C110" s="202" t="s">
        <v>241</v>
      </c>
      <c r="D110" s="202"/>
      <c r="E110" s="202"/>
      <c r="F110" s="202"/>
      <c r="G110" s="202"/>
      <c r="H110" s="202"/>
      <c r="I110" s="202"/>
      <c r="J110" s="202"/>
      <c r="M110" s="191"/>
      <c r="N110" s="191"/>
      <c r="O110" s="187"/>
      <c r="P110" s="187"/>
      <c r="Q110" s="187"/>
      <c r="R110" s="187"/>
      <c r="S110" s="187"/>
    </row>
    <row r="111" spans="2:19" ht="18" customHeight="1">
      <c r="B111" s="162" t="s">
        <v>1</v>
      </c>
      <c r="D111" s="202" t="s">
        <v>242</v>
      </c>
      <c r="E111" s="202"/>
      <c r="F111" s="202"/>
      <c r="G111" s="202"/>
      <c r="H111" s="202"/>
      <c r="I111" s="202"/>
      <c r="J111" s="202"/>
      <c r="K111" s="202"/>
      <c r="M111" s="191"/>
      <c r="N111" s="191"/>
      <c r="O111" s="187"/>
      <c r="P111" s="187"/>
      <c r="Q111" s="187"/>
      <c r="R111" s="187"/>
      <c r="S111" s="187"/>
    </row>
    <row r="112" spans="2:19" ht="18" customHeight="1">
      <c r="B112" s="162"/>
      <c r="C112" s="186" t="s">
        <v>148</v>
      </c>
      <c r="E112" s="214" t="s">
        <v>223</v>
      </c>
      <c r="F112" s="202"/>
      <c r="G112" s="202"/>
      <c r="H112" s="202"/>
      <c r="I112" s="202"/>
      <c r="J112" s="202"/>
      <c r="K112" s="202"/>
      <c r="M112" s="191"/>
      <c r="N112" s="191"/>
      <c r="O112" s="187">
        <v>39892500</v>
      </c>
      <c r="P112" s="187"/>
      <c r="Q112" s="187"/>
      <c r="R112" s="187"/>
      <c r="S112" s="187"/>
    </row>
    <row r="113" spans="3:19" ht="18" customHeight="1">
      <c r="C113" s="186" t="s">
        <v>150</v>
      </c>
      <c r="E113" s="214" t="s">
        <v>27</v>
      </c>
      <c r="F113" s="214"/>
      <c r="G113" s="214"/>
      <c r="H113" s="214"/>
      <c r="I113" s="214"/>
      <c r="J113" s="214"/>
      <c r="K113" s="214"/>
      <c r="M113" s="191"/>
      <c r="N113" s="191"/>
      <c r="O113" s="188">
        <v>16391972</v>
      </c>
      <c r="P113" s="187"/>
      <c r="Q113" s="187"/>
      <c r="R113" s="187"/>
      <c r="S113" s="187"/>
    </row>
    <row r="114" spans="5:19" ht="18" customHeight="1">
      <c r="E114" s="202" t="s">
        <v>243</v>
      </c>
      <c r="F114" s="202"/>
      <c r="G114" s="202"/>
      <c r="H114" s="202"/>
      <c r="I114" s="202"/>
      <c r="J114" s="202"/>
      <c r="K114" s="202"/>
      <c r="M114" s="191"/>
      <c r="N114" s="191"/>
      <c r="O114" s="187"/>
      <c r="P114" s="187"/>
      <c r="Q114" s="187">
        <f>SUM(O112:O113)</f>
        <v>56284472</v>
      </c>
      <c r="R114" s="187"/>
      <c r="S114" s="187"/>
    </row>
    <row r="115" spans="2:19" ht="18" customHeight="1">
      <c r="B115" s="162" t="s">
        <v>166</v>
      </c>
      <c r="D115" s="202" t="s">
        <v>244</v>
      </c>
      <c r="E115" s="202"/>
      <c r="F115" s="202"/>
      <c r="G115" s="202"/>
      <c r="H115" s="202"/>
      <c r="I115" s="202"/>
      <c r="J115" s="202"/>
      <c r="K115" s="202"/>
      <c r="M115" s="191"/>
      <c r="N115" s="191"/>
      <c r="O115" s="187"/>
      <c r="P115" s="187"/>
      <c r="Q115" s="187"/>
      <c r="R115" s="187"/>
      <c r="S115" s="187"/>
    </row>
    <row r="116" spans="2:19" ht="18" customHeight="1">
      <c r="B116" s="162"/>
      <c r="C116" s="186" t="s">
        <v>148</v>
      </c>
      <c r="E116" s="202" t="s">
        <v>245</v>
      </c>
      <c r="F116" s="202"/>
      <c r="G116" s="202"/>
      <c r="H116" s="202"/>
      <c r="I116" s="202"/>
      <c r="J116" s="202"/>
      <c r="K116" s="202"/>
      <c r="M116" s="191"/>
      <c r="N116" s="191"/>
      <c r="O116" s="187">
        <v>96857075</v>
      </c>
      <c r="P116" s="187"/>
      <c r="Q116" s="187"/>
      <c r="R116" s="187"/>
      <c r="S116" s="187"/>
    </row>
    <row r="117" spans="2:19" ht="18" customHeight="1">
      <c r="B117" s="162"/>
      <c r="C117" s="186" t="s">
        <v>150</v>
      </c>
      <c r="E117" s="214" t="s">
        <v>246</v>
      </c>
      <c r="F117" s="202"/>
      <c r="G117" s="202"/>
      <c r="H117" s="202"/>
      <c r="I117" s="202"/>
      <c r="J117" s="202"/>
      <c r="K117" s="202"/>
      <c r="M117" s="191"/>
      <c r="N117" s="191"/>
      <c r="O117" s="187">
        <v>110078330</v>
      </c>
      <c r="P117" s="187"/>
      <c r="Q117" s="187"/>
      <c r="R117" s="187"/>
      <c r="S117" s="187"/>
    </row>
    <row r="118" spans="2:19" ht="18" customHeight="1">
      <c r="B118" s="162"/>
      <c r="C118" s="186" t="s">
        <v>153</v>
      </c>
      <c r="E118" s="202" t="s">
        <v>247</v>
      </c>
      <c r="F118" s="202"/>
      <c r="G118" s="202"/>
      <c r="H118" s="202"/>
      <c r="I118" s="202"/>
      <c r="J118" s="202"/>
      <c r="K118" s="202"/>
      <c r="M118" s="191"/>
      <c r="N118" s="191"/>
      <c r="O118" s="187">
        <v>7206706</v>
      </c>
      <c r="P118" s="187"/>
      <c r="Q118" s="187"/>
      <c r="R118" s="187"/>
      <c r="S118" s="187"/>
    </row>
    <row r="119" spans="2:19" ht="18" customHeight="1">
      <c r="B119" s="162"/>
      <c r="C119" t="s">
        <v>155</v>
      </c>
      <c r="E119" s="214" t="s">
        <v>248</v>
      </c>
      <c r="F119" s="214"/>
      <c r="G119" s="214"/>
      <c r="H119" s="214"/>
      <c r="I119" s="214"/>
      <c r="J119" s="214"/>
      <c r="K119" s="214"/>
      <c r="M119" s="191"/>
      <c r="N119" s="191"/>
      <c r="O119" s="187"/>
      <c r="P119" s="187"/>
      <c r="Q119" s="187"/>
      <c r="R119" s="187"/>
      <c r="S119" s="187"/>
    </row>
    <row r="120" spans="2:19" ht="18" customHeight="1">
      <c r="B120" s="162"/>
      <c r="E120" s="227" t="s">
        <v>241</v>
      </c>
      <c r="F120" s="227"/>
      <c r="G120" s="227"/>
      <c r="H120" s="227"/>
      <c r="I120" s="227"/>
      <c r="J120" s="227"/>
      <c r="K120" s="227"/>
      <c r="M120" s="191"/>
      <c r="N120" s="191"/>
      <c r="O120" s="188">
        <v>32772298</v>
      </c>
      <c r="P120" s="187"/>
      <c r="Q120" s="187"/>
      <c r="R120" s="187"/>
      <c r="S120" s="187"/>
    </row>
    <row r="121" spans="5:19" ht="18" customHeight="1">
      <c r="E121" s="202" t="s">
        <v>249</v>
      </c>
      <c r="F121" s="202"/>
      <c r="G121" s="202"/>
      <c r="H121" s="202"/>
      <c r="I121" s="202"/>
      <c r="J121" s="202"/>
      <c r="K121" s="202"/>
      <c r="M121" s="191"/>
      <c r="N121" s="191"/>
      <c r="O121" s="187"/>
      <c r="P121" s="187"/>
      <c r="Q121" s="188">
        <f>O116+O117+O118+O120</f>
        <v>246914409</v>
      </c>
      <c r="R121" s="187"/>
      <c r="S121" s="187"/>
    </row>
    <row r="122" spans="5:19" ht="18" customHeight="1">
      <c r="E122" s="202" t="s">
        <v>250</v>
      </c>
      <c r="F122" s="202"/>
      <c r="G122" s="202"/>
      <c r="H122" s="202"/>
      <c r="I122" s="202"/>
      <c r="J122" s="202"/>
      <c r="K122" s="202"/>
      <c r="M122" s="191"/>
      <c r="N122" s="191"/>
      <c r="O122" s="187"/>
      <c r="P122" s="187"/>
      <c r="Q122" s="187"/>
      <c r="R122" s="187"/>
      <c r="S122" s="188">
        <f>Q114+Q121</f>
        <v>303198881</v>
      </c>
    </row>
    <row r="123" spans="5:19" ht="18" customHeight="1">
      <c r="E123" s="202" t="s">
        <v>251</v>
      </c>
      <c r="F123" s="202"/>
      <c r="G123" s="202"/>
      <c r="H123" s="202"/>
      <c r="I123" s="202"/>
      <c r="J123" s="202"/>
      <c r="K123" s="202"/>
      <c r="M123" s="191"/>
      <c r="N123" s="191"/>
      <c r="O123" s="187"/>
      <c r="P123" s="187"/>
      <c r="Q123" s="187"/>
      <c r="R123" s="187"/>
      <c r="S123" s="195">
        <f>S109+S122</f>
        <v>1791290268</v>
      </c>
    </row>
    <row r="124" spans="5:19" ht="18" customHeight="1" thickBot="1">
      <c r="E124" s="202" t="s">
        <v>252</v>
      </c>
      <c r="F124" s="202"/>
      <c r="G124" s="202"/>
      <c r="H124" s="202"/>
      <c r="I124" s="202"/>
      <c r="J124" s="202"/>
      <c r="K124" s="202"/>
      <c r="M124" s="191"/>
      <c r="N124" s="191"/>
      <c r="O124" s="187"/>
      <c r="P124" s="187"/>
      <c r="Q124" s="187"/>
      <c r="R124" s="187"/>
      <c r="S124" s="196">
        <f>S102+S123</f>
        <v>14438168744</v>
      </c>
    </row>
    <row r="125" spans="5:19" s="86" customFormat="1" ht="18" customHeight="1" thickTop="1">
      <c r="E125" s="197"/>
      <c r="F125" s="197"/>
      <c r="G125" s="197"/>
      <c r="H125" s="197"/>
      <c r="I125" s="197"/>
      <c r="J125" s="197"/>
      <c r="K125" s="197"/>
      <c r="M125" s="108"/>
      <c r="N125" s="108"/>
      <c r="O125" s="194"/>
      <c r="P125" s="194"/>
      <c r="Q125" s="194"/>
      <c r="R125" s="194"/>
      <c r="S125" s="194"/>
    </row>
    <row r="126" spans="2:20" s="86" customFormat="1" ht="18" customHeight="1">
      <c r="B126" s="198"/>
      <c r="C126" s="198"/>
      <c r="D126" s="198"/>
      <c r="E126" s="198"/>
      <c r="F126" s="198"/>
      <c r="G126" s="198"/>
      <c r="H126" s="198"/>
      <c r="I126" s="198"/>
      <c r="J126" s="198"/>
      <c r="K126" s="198"/>
      <c r="L126" s="198"/>
      <c r="M126" s="198"/>
      <c r="N126" s="198"/>
      <c r="O126" s="198"/>
      <c r="P126" s="198"/>
      <c r="Q126" s="198"/>
      <c r="R126" s="198"/>
      <c r="S126" s="198"/>
      <c r="T126" s="3"/>
    </row>
    <row r="127" spans="1:19" s="86" customFormat="1" ht="18" customHeight="1">
      <c r="A127" s="86" t="s">
        <v>253</v>
      </c>
      <c r="B127" s="205"/>
      <c r="C127" s="225"/>
      <c r="D127" s="225"/>
      <c r="E127" s="225"/>
      <c r="F127" s="225"/>
      <c r="G127" s="225"/>
      <c r="H127" s="225"/>
      <c r="I127" s="225"/>
      <c r="J127" s="225"/>
      <c r="K127" s="225"/>
      <c r="L127" s="225"/>
      <c r="M127" s="225"/>
      <c r="N127" s="225"/>
      <c r="O127" s="225"/>
      <c r="P127" s="225"/>
      <c r="Q127" s="225"/>
      <c r="R127" s="225"/>
      <c r="S127" s="225"/>
    </row>
    <row r="128" spans="13:19" s="86" customFormat="1" ht="18" customHeight="1">
      <c r="M128" s="108"/>
      <c r="N128" s="108"/>
      <c r="O128" s="108"/>
      <c r="P128" s="108"/>
      <c r="Q128" s="108"/>
      <c r="R128" s="108"/>
      <c r="S128" s="108"/>
    </row>
    <row r="129" spans="13:19" ht="18" customHeight="1">
      <c r="M129" s="191"/>
      <c r="N129" s="191"/>
      <c r="O129" s="191"/>
      <c r="P129" s="191"/>
      <c r="Q129" s="191"/>
      <c r="R129" s="191"/>
      <c r="S129" s="191"/>
    </row>
    <row r="130" spans="13:19" ht="18" customHeight="1">
      <c r="M130" s="191"/>
      <c r="N130" s="191"/>
      <c r="O130" s="191"/>
      <c r="P130" s="191"/>
      <c r="Q130" s="191"/>
      <c r="R130" s="191"/>
      <c r="S130" s="191"/>
    </row>
    <row r="131" spans="13:19" ht="18" customHeight="1">
      <c r="M131" s="191"/>
      <c r="N131" s="191"/>
      <c r="O131" s="191"/>
      <c r="P131" s="191"/>
      <c r="Q131" s="191"/>
      <c r="R131" s="191"/>
      <c r="S131" s="191"/>
    </row>
    <row r="132" spans="13:19" ht="18" customHeight="1">
      <c r="M132" s="191"/>
      <c r="N132" s="191"/>
      <c r="O132" s="191"/>
      <c r="P132" s="191"/>
      <c r="Q132" s="191"/>
      <c r="R132" s="191"/>
      <c r="S132" s="191"/>
    </row>
    <row r="133" spans="13:19" ht="18" customHeight="1">
      <c r="M133" s="191"/>
      <c r="N133" s="191"/>
      <c r="O133" s="191"/>
      <c r="P133" s="191"/>
      <c r="Q133" s="191"/>
      <c r="R133" s="191"/>
      <c r="S133" s="191"/>
    </row>
    <row r="134" spans="13:19" ht="18" customHeight="1">
      <c r="M134" s="191"/>
      <c r="N134" s="191"/>
      <c r="O134" s="191"/>
      <c r="P134" s="191"/>
      <c r="Q134" s="191"/>
      <c r="R134" s="191"/>
      <c r="S134" s="191"/>
    </row>
    <row r="135" spans="13:19" ht="18" customHeight="1">
      <c r="M135" s="191"/>
      <c r="N135" s="191"/>
      <c r="O135" s="191"/>
      <c r="P135" s="191"/>
      <c r="Q135" s="191"/>
      <c r="R135" s="191"/>
      <c r="S135" s="191"/>
    </row>
    <row r="136" spans="13:19" ht="18" customHeight="1">
      <c r="M136" s="191"/>
      <c r="N136" s="191"/>
      <c r="O136" s="191"/>
      <c r="P136" s="191"/>
      <c r="Q136" s="191"/>
      <c r="R136" s="191"/>
      <c r="S136" s="191"/>
    </row>
    <row r="137" spans="13:19" ht="18" customHeight="1">
      <c r="M137" s="191"/>
      <c r="N137" s="191"/>
      <c r="O137" s="191"/>
      <c r="P137" s="191"/>
      <c r="Q137" s="191"/>
      <c r="R137" s="191"/>
      <c r="S137" s="191"/>
    </row>
    <row r="138" spans="13:19" ht="18" customHeight="1">
      <c r="M138" s="191"/>
      <c r="N138" s="191"/>
      <c r="O138" s="191"/>
      <c r="P138" s="191"/>
      <c r="Q138" s="191"/>
      <c r="R138" s="191"/>
      <c r="S138" s="191"/>
    </row>
    <row r="139" spans="13:19" ht="18" customHeight="1">
      <c r="M139" s="191"/>
      <c r="N139" s="191"/>
      <c r="O139" s="191"/>
      <c r="P139" s="191"/>
      <c r="Q139" s="191"/>
      <c r="R139" s="191"/>
      <c r="S139" s="191"/>
    </row>
  </sheetData>
  <sheetProtection/>
  <mergeCells count="128">
    <mergeCell ref="E120:K120"/>
    <mergeCell ref="E121:K121"/>
    <mergeCell ref="E122:K122"/>
    <mergeCell ref="E123:K123"/>
    <mergeCell ref="E124:K124"/>
    <mergeCell ref="B127:S127"/>
    <mergeCell ref="E114:K114"/>
    <mergeCell ref="D115:K115"/>
    <mergeCell ref="E116:K116"/>
    <mergeCell ref="E117:K117"/>
    <mergeCell ref="E118:K118"/>
    <mergeCell ref="E119:K119"/>
    <mergeCell ref="E108:K108"/>
    <mergeCell ref="E109:K109"/>
    <mergeCell ref="C110:J110"/>
    <mergeCell ref="D111:K111"/>
    <mergeCell ref="E112:K112"/>
    <mergeCell ref="E113:K113"/>
    <mergeCell ref="E102:K102"/>
    <mergeCell ref="A103:S103"/>
    <mergeCell ref="C104:J104"/>
    <mergeCell ref="D105:K105"/>
    <mergeCell ref="E106:K106"/>
    <mergeCell ref="E107:K107"/>
    <mergeCell ref="E96:K96"/>
    <mergeCell ref="E97:K97"/>
    <mergeCell ref="E98:K98"/>
    <mergeCell ref="E99:K99"/>
    <mergeCell ref="E100:K100"/>
    <mergeCell ref="E101:K101"/>
    <mergeCell ref="E90:K90"/>
    <mergeCell ref="E91:K91"/>
    <mergeCell ref="E92:K92"/>
    <mergeCell ref="E93:K93"/>
    <mergeCell ref="B94:C95"/>
    <mergeCell ref="D94:K94"/>
    <mergeCell ref="D95:K95"/>
    <mergeCell ref="E83:K83"/>
    <mergeCell ref="D84:K84"/>
    <mergeCell ref="E85:K85"/>
    <mergeCell ref="C87:J87"/>
    <mergeCell ref="D88:K88"/>
    <mergeCell ref="E89:K89"/>
    <mergeCell ref="D77:K77"/>
    <mergeCell ref="D78:K78"/>
    <mergeCell ref="E79:K79"/>
    <mergeCell ref="E80:K80"/>
    <mergeCell ref="E81:K81"/>
    <mergeCell ref="E82:K82"/>
    <mergeCell ref="E72:K72"/>
    <mergeCell ref="E73:K73"/>
    <mergeCell ref="C74:D74"/>
    <mergeCell ref="E74:K74"/>
    <mergeCell ref="D75:K75"/>
    <mergeCell ref="D76:K76"/>
    <mergeCell ref="E67:K67"/>
    <mergeCell ref="E68:K68"/>
    <mergeCell ref="C69:D69"/>
    <mergeCell ref="E69:K69"/>
    <mergeCell ref="D70:K70"/>
    <mergeCell ref="E71:K71"/>
    <mergeCell ref="D61:K61"/>
    <mergeCell ref="E62:K62"/>
    <mergeCell ref="C63:J63"/>
    <mergeCell ref="D64:K64"/>
    <mergeCell ref="D65:K65"/>
    <mergeCell ref="E66:K66"/>
    <mergeCell ref="D55:K55"/>
    <mergeCell ref="D56:K56"/>
    <mergeCell ref="E57:K57"/>
    <mergeCell ref="E58:K58"/>
    <mergeCell ref="E59:K59"/>
    <mergeCell ref="C60:D60"/>
    <mergeCell ref="E60:K60"/>
    <mergeCell ref="D50:K50"/>
    <mergeCell ref="E51:K51"/>
    <mergeCell ref="E52:K52"/>
    <mergeCell ref="E53:K53"/>
    <mergeCell ref="C54:D54"/>
    <mergeCell ref="E54:K54"/>
    <mergeCell ref="D45:K45"/>
    <mergeCell ref="E46:K46"/>
    <mergeCell ref="E47:K47"/>
    <mergeCell ref="E48:K48"/>
    <mergeCell ref="C49:D49"/>
    <mergeCell ref="E49:K49"/>
    <mergeCell ref="D38:K38"/>
    <mergeCell ref="D39:K39"/>
    <mergeCell ref="E40:K40"/>
    <mergeCell ref="E41:K41"/>
    <mergeCell ref="A43:S43"/>
    <mergeCell ref="C44:J44"/>
    <mergeCell ref="E32:K32"/>
    <mergeCell ref="E33:K33"/>
    <mergeCell ref="C34:J34"/>
    <mergeCell ref="D35:K35"/>
    <mergeCell ref="D36:K36"/>
    <mergeCell ref="D37:K37"/>
    <mergeCell ref="E26:K26"/>
    <mergeCell ref="E27:K27"/>
    <mergeCell ref="D28:K28"/>
    <mergeCell ref="E29:K29"/>
    <mergeCell ref="E30:K30"/>
    <mergeCell ref="E31:K31"/>
    <mergeCell ref="E20:K20"/>
    <mergeCell ref="E21:K21"/>
    <mergeCell ref="E22:K22"/>
    <mergeCell ref="D23:K23"/>
    <mergeCell ref="E24:K24"/>
    <mergeCell ref="E25:K25"/>
    <mergeCell ref="E14:K14"/>
    <mergeCell ref="E15:K15"/>
    <mergeCell ref="E16:K16"/>
    <mergeCell ref="E17:K17"/>
    <mergeCell ref="E18:K18"/>
    <mergeCell ref="E19:K19"/>
    <mergeCell ref="E8:K8"/>
    <mergeCell ref="E9:K9"/>
    <mergeCell ref="E10:K10"/>
    <mergeCell ref="E11:K11"/>
    <mergeCell ref="E12:K12"/>
    <mergeCell ref="E13:K13"/>
    <mergeCell ref="A1:S1"/>
    <mergeCell ref="A2:S3"/>
    <mergeCell ref="R4:S4"/>
    <mergeCell ref="A5:S5"/>
    <mergeCell ref="C6:J6"/>
    <mergeCell ref="D7:K7"/>
  </mergeCells>
  <printOptions/>
  <pageMargins left="0.5905511811023623" right="0.5905511811023623" top="1.1811023622047245" bottom="0.5905511811023623" header="0.3937007874015748" footer="0.3937007874015748"/>
  <pageSetup firstPageNumber="53" useFirstPageNumber="1" horizontalDpi="600" verticalDpi="600" orientation="portrait" paperSize="9" scale="95" r:id="rId3"/>
  <rowBreaks count="2" manualBreakCount="2">
    <brk id="42" max="18" man="1"/>
    <brk id="85" max="18" man="1"/>
  </rowBreaks>
  <colBreaks count="1" manualBreakCount="1">
    <brk id="20" max="65535" man="1"/>
  </colBreaks>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A1:B49"/>
  <sheetViews>
    <sheetView tabSelected="1" view="pageBreakPreview" zoomScaleSheetLayoutView="100" zoomScalePageLayoutView="0" workbookViewId="0" topLeftCell="A1">
      <selection activeCell="A3" sqref="A3"/>
    </sheetView>
  </sheetViews>
  <sheetFormatPr defaultColWidth="10.8984375" defaultRowHeight="19.5" customHeight="1"/>
  <cols>
    <col min="1" max="1" width="90" style="158" customWidth="1"/>
    <col min="2" max="10" width="10.8984375" style="158" customWidth="1"/>
    <col min="11" max="16384" width="10.8984375" style="158" customWidth="1"/>
  </cols>
  <sheetData>
    <row r="1" s="130" customFormat="1" ht="19.5" customHeight="1">
      <c r="A1" s="169" t="s">
        <v>274</v>
      </c>
    </row>
    <row r="2" s="130" customFormat="1" ht="19.5" customHeight="1">
      <c r="A2" s="169"/>
    </row>
    <row r="3" s="130" customFormat="1" ht="19.5" customHeight="1">
      <c r="A3" s="171" t="s">
        <v>275</v>
      </c>
    </row>
    <row r="4" s="130" customFormat="1" ht="19.5" customHeight="1">
      <c r="A4" s="171" t="s">
        <v>132</v>
      </c>
    </row>
    <row r="5" s="130" customFormat="1" ht="19.5" customHeight="1">
      <c r="A5" s="171" t="s">
        <v>133</v>
      </c>
    </row>
    <row r="6" s="130" customFormat="1" ht="19.5" customHeight="1">
      <c r="A6" s="171" t="s">
        <v>134</v>
      </c>
    </row>
    <row r="7" s="130" customFormat="1" ht="19.5" customHeight="1">
      <c r="A7" s="171"/>
    </row>
    <row r="8" s="173" customFormat="1" ht="19.5" customHeight="1">
      <c r="A8" s="171" t="s">
        <v>258</v>
      </c>
    </row>
    <row r="9" spans="1:2" s="174" customFormat="1" ht="19.5" customHeight="1">
      <c r="A9" s="176" t="s">
        <v>259</v>
      </c>
      <c r="B9" s="175"/>
    </row>
    <row r="10" s="173" customFormat="1" ht="19.5" customHeight="1">
      <c r="A10" s="172" t="s">
        <v>135</v>
      </c>
    </row>
    <row r="11" s="173" customFormat="1" ht="19.5" customHeight="1">
      <c r="A11" s="171" t="s">
        <v>143</v>
      </c>
    </row>
    <row r="12" s="173" customFormat="1" ht="19.5" customHeight="1">
      <c r="A12" s="171" t="s">
        <v>272</v>
      </c>
    </row>
    <row r="13" s="173" customFormat="1" ht="19.5" customHeight="1">
      <c r="A13" s="171" t="s">
        <v>260</v>
      </c>
    </row>
    <row r="14" s="173" customFormat="1" ht="19.5" customHeight="1">
      <c r="A14" s="172" t="s">
        <v>136</v>
      </c>
    </row>
    <row r="15" s="173" customFormat="1" ht="19.5" customHeight="1">
      <c r="A15" s="177" t="s">
        <v>261</v>
      </c>
    </row>
    <row r="16" s="173" customFormat="1" ht="19.5" customHeight="1">
      <c r="A16" s="171" t="s">
        <v>262</v>
      </c>
    </row>
    <row r="17" s="130" customFormat="1" ht="19.5" customHeight="1">
      <c r="A17" s="171" t="s">
        <v>273</v>
      </c>
    </row>
    <row r="18" s="173" customFormat="1" ht="19.5" customHeight="1">
      <c r="A18" s="171"/>
    </row>
    <row r="19" s="173" customFormat="1" ht="19.5" customHeight="1">
      <c r="A19" s="171" t="s">
        <v>263</v>
      </c>
    </row>
    <row r="20" s="173" customFormat="1" ht="19.5" customHeight="1">
      <c r="A20" s="171" t="s">
        <v>264</v>
      </c>
    </row>
    <row r="21" s="173" customFormat="1" ht="19.5" customHeight="1">
      <c r="A21" s="171" t="s">
        <v>265</v>
      </c>
    </row>
    <row r="22" s="173" customFormat="1" ht="19.5" customHeight="1">
      <c r="A22" s="171" t="s">
        <v>266</v>
      </c>
    </row>
    <row r="23" s="173" customFormat="1" ht="19.5" customHeight="1">
      <c r="A23" s="172" t="s">
        <v>141</v>
      </c>
    </row>
    <row r="24" s="173" customFormat="1" ht="19.5" customHeight="1">
      <c r="A24" s="171" t="s">
        <v>142</v>
      </c>
    </row>
    <row r="25" s="173" customFormat="1" ht="19.5" customHeight="1">
      <c r="A25" s="171"/>
    </row>
    <row r="26" s="173" customFormat="1" ht="19.5" customHeight="1">
      <c r="A26" s="171" t="s">
        <v>137</v>
      </c>
    </row>
    <row r="27" s="173" customFormat="1" ht="19.5" customHeight="1">
      <c r="A27" s="171" t="s">
        <v>138</v>
      </c>
    </row>
    <row r="28" s="173" customFormat="1" ht="19.5" customHeight="1">
      <c r="A28" s="171" t="s">
        <v>139</v>
      </c>
    </row>
    <row r="29" s="173" customFormat="1" ht="19.5" customHeight="1">
      <c r="A29" s="171" t="s">
        <v>140</v>
      </c>
    </row>
    <row r="30" s="130" customFormat="1" ht="19.5" customHeight="1">
      <c r="A30" s="171"/>
    </row>
    <row r="31" s="130" customFormat="1" ht="19.5" customHeight="1">
      <c r="A31" s="170"/>
    </row>
    <row r="32" s="130" customFormat="1" ht="19.5" customHeight="1">
      <c r="A32" s="171"/>
    </row>
    <row r="33" s="130" customFormat="1" ht="19.5" customHeight="1"/>
    <row r="34" s="130" customFormat="1" ht="19.5" customHeight="1"/>
    <row r="35" s="130" customFormat="1" ht="19.5" customHeight="1"/>
    <row r="36" s="130" customFormat="1" ht="19.5" customHeight="1"/>
    <row r="37" s="130" customFormat="1" ht="19.5" customHeight="1"/>
    <row r="38" s="130" customFormat="1" ht="19.5" customHeight="1"/>
    <row r="39" s="130" customFormat="1" ht="19.5" customHeight="1"/>
    <row r="40" s="130" customFormat="1" ht="19.5" customHeight="1"/>
    <row r="41" s="130" customFormat="1" ht="19.5" customHeight="1"/>
    <row r="42" s="130" customFormat="1" ht="19.5" customHeight="1"/>
    <row r="43" s="130" customFormat="1" ht="19.5" customHeight="1"/>
    <row r="44" s="130" customFormat="1" ht="19.5" customHeight="1"/>
    <row r="45" s="130" customFormat="1" ht="19.5" customHeight="1"/>
    <row r="46" s="130" customFormat="1" ht="19.5" customHeight="1"/>
    <row r="47" s="130" customFormat="1" ht="19.5" customHeight="1"/>
    <row r="48" s="130" customFormat="1" ht="19.5" customHeight="1"/>
    <row r="49" ht="19.5" customHeight="1">
      <c r="A49" s="130"/>
    </row>
  </sheetData>
  <sheetProtection/>
  <printOptions/>
  <pageMargins left="0.5905511811023623" right="0.5905511811023623" top="1.1811023622047245" bottom="0.5905511811023623" header="0.3937007874015748" footer="0.3937007874015748"/>
  <pageSetup firstPageNumber="53" useFirstPageNumber="1" fitToWidth="0" fitToHeight="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AE40"/>
  <sheetViews>
    <sheetView view="pageBreakPreview" zoomScale="120" zoomScaleSheetLayoutView="120" zoomScalePageLayoutView="0" workbookViewId="0" topLeftCell="A1">
      <selection activeCell="A1" sqref="A1"/>
    </sheetView>
  </sheetViews>
  <sheetFormatPr defaultColWidth="8.796875" defaultRowHeight="19.5" customHeight="1"/>
  <cols>
    <col min="1" max="1" width="1.59765625" style="3" customWidth="1"/>
    <col min="2" max="4" width="3.09765625" style="3" customWidth="1"/>
    <col min="5" max="5" width="2" style="3" customWidth="1"/>
    <col min="6" max="7" width="1.59765625" style="3" customWidth="1"/>
    <col min="8" max="8" width="4.09765625" style="3" customWidth="1"/>
    <col min="9" max="9" width="1.59765625" style="3" customWidth="1"/>
    <col min="10" max="10" width="3.09765625" style="3" customWidth="1"/>
    <col min="11" max="11" width="1.59765625" style="3" customWidth="1"/>
    <col min="12" max="14" width="12.8984375" style="3" customWidth="1"/>
    <col min="15" max="15" width="9.8984375" style="3" customWidth="1"/>
    <col min="16" max="16" width="11.69921875" style="3" customWidth="1"/>
    <col min="17" max="24" width="2.69921875" style="3" customWidth="1"/>
    <col min="25" max="25" width="3.8984375" style="3" customWidth="1"/>
    <col min="26" max="26" width="5" style="3" customWidth="1"/>
    <col min="27" max="27" width="9" style="3" hidden="1" customWidth="1"/>
    <col min="28" max="29" width="13.8984375" style="3" bestFit="1" customWidth="1"/>
    <col min="30" max="30" width="9.5" style="3" bestFit="1" customWidth="1"/>
    <col min="31" max="16384" width="9" style="3" customWidth="1"/>
  </cols>
  <sheetData>
    <row r="1" s="16" customFormat="1" ht="19.5" customHeight="1">
      <c r="A1" s="16" t="s">
        <v>276</v>
      </c>
    </row>
    <row r="2" spans="1:10" s="16" customFormat="1" ht="19.5" customHeight="1">
      <c r="A2" s="27"/>
      <c r="B2" s="27"/>
      <c r="C2" s="27"/>
      <c r="D2" s="27"/>
      <c r="E2" s="27"/>
      <c r="F2" s="27"/>
      <c r="G2" s="27"/>
      <c r="H2" s="27"/>
      <c r="I2" s="27"/>
      <c r="J2" s="27"/>
    </row>
    <row r="3" spans="1:28" ht="19.5" customHeight="1">
      <c r="A3" s="3" t="s">
        <v>56</v>
      </c>
      <c r="B3" s="5"/>
      <c r="C3" s="5"/>
      <c r="Q3" s="3" t="s">
        <v>56</v>
      </c>
      <c r="R3" s="5"/>
      <c r="S3" s="5"/>
      <c r="AB3" s="164" t="s">
        <v>130</v>
      </c>
    </row>
    <row r="4" spans="1:30" ht="19.5" customHeight="1">
      <c r="A4" s="3" t="s">
        <v>73</v>
      </c>
      <c r="B4" s="5"/>
      <c r="C4" s="5"/>
      <c r="M4" s="61"/>
      <c r="Q4" s="3" t="s">
        <v>73</v>
      </c>
      <c r="R4" s="5"/>
      <c r="S4" s="5"/>
      <c r="AB4" s="181" t="s">
        <v>128</v>
      </c>
      <c r="AC4" s="182" t="s">
        <v>129</v>
      </c>
      <c r="AD4" s="4" t="s">
        <v>131</v>
      </c>
    </row>
    <row r="5" spans="1:29" ht="19.5" customHeight="1">
      <c r="A5" s="237" t="s">
        <v>66</v>
      </c>
      <c r="B5" s="238"/>
      <c r="C5" s="238"/>
      <c r="D5" s="238"/>
      <c r="E5" s="238"/>
      <c r="F5" s="238"/>
      <c r="G5" s="238"/>
      <c r="H5" s="238"/>
      <c r="I5" s="239"/>
      <c r="J5" s="232" t="s">
        <v>29</v>
      </c>
      <c r="K5" s="232"/>
      <c r="L5" s="233" t="s">
        <v>267</v>
      </c>
      <c r="M5" s="235" t="s">
        <v>268</v>
      </c>
      <c r="N5" s="245" t="s">
        <v>69</v>
      </c>
      <c r="O5" s="246"/>
      <c r="P5" s="228" t="s">
        <v>80</v>
      </c>
      <c r="Q5" s="237" t="s">
        <v>66</v>
      </c>
      <c r="R5" s="238"/>
      <c r="S5" s="238"/>
      <c r="T5" s="238"/>
      <c r="U5" s="238"/>
      <c r="V5" s="238"/>
      <c r="W5" s="238"/>
      <c r="X5" s="238"/>
      <c r="Y5" s="239"/>
      <c r="Z5" s="232" t="s">
        <v>29</v>
      </c>
      <c r="AA5" s="232"/>
      <c r="AB5" s="233" t="str">
        <f>L5</f>
        <v>令和２年度末</v>
      </c>
      <c r="AC5" s="233" t="str">
        <f>L5</f>
        <v>令和２年度末</v>
      </c>
    </row>
    <row r="6" spans="1:29" ht="19.5" customHeight="1">
      <c r="A6" s="240"/>
      <c r="B6" s="241"/>
      <c r="C6" s="241"/>
      <c r="D6" s="241"/>
      <c r="E6" s="241"/>
      <c r="F6" s="241"/>
      <c r="G6" s="241"/>
      <c r="H6" s="241"/>
      <c r="I6" s="242"/>
      <c r="J6" s="232"/>
      <c r="K6" s="232"/>
      <c r="L6" s="234"/>
      <c r="M6" s="236"/>
      <c r="N6" s="84" t="s">
        <v>70</v>
      </c>
      <c r="O6" s="25" t="s">
        <v>60</v>
      </c>
      <c r="P6" s="229"/>
      <c r="Q6" s="240"/>
      <c r="R6" s="241"/>
      <c r="S6" s="241"/>
      <c r="T6" s="241"/>
      <c r="U6" s="241"/>
      <c r="V6" s="241"/>
      <c r="W6" s="241"/>
      <c r="X6" s="241"/>
      <c r="Y6" s="242"/>
      <c r="Z6" s="232"/>
      <c r="AA6" s="232"/>
      <c r="AB6" s="234"/>
      <c r="AC6" s="234"/>
    </row>
    <row r="7" spans="1:30" ht="19.5" customHeight="1">
      <c r="A7" s="62"/>
      <c r="B7" s="230" t="s">
        <v>74</v>
      </c>
      <c r="C7" s="230"/>
      <c r="D7" s="231"/>
      <c r="E7" s="231"/>
      <c r="F7" s="231"/>
      <c r="G7" s="231"/>
      <c r="H7" s="231"/>
      <c r="I7" s="56"/>
      <c r="J7" s="243" t="s">
        <v>67</v>
      </c>
      <c r="K7" s="244"/>
      <c r="L7" s="126">
        <f>AD7</f>
        <v>683.5</v>
      </c>
      <c r="M7" s="126">
        <v>683.5</v>
      </c>
      <c r="N7" s="81">
        <f>L7-M7</f>
        <v>0</v>
      </c>
      <c r="O7" s="65">
        <f>ROUND(L7/M7*100,1)</f>
        <v>100</v>
      </c>
      <c r="P7" s="15"/>
      <c r="Q7" s="62"/>
      <c r="R7" s="230" t="s">
        <v>74</v>
      </c>
      <c r="S7" s="230"/>
      <c r="T7" s="231"/>
      <c r="U7" s="231"/>
      <c r="V7" s="231"/>
      <c r="W7" s="231"/>
      <c r="X7" s="231"/>
      <c r="Y7" s="56"/>
      <c r="Z7" s="243" t="s">
        <v>54</v>
      </c>
      <c r="AA7" s="244"/>
      <c r="AB7" s="178">
        <v>177</v>
      </c>
      <c r="AC7" s="178">
        <v>506.5</v>
      </c>
      <c r="AD7" s="166">
        <f>SUM(AB7:AC7)</f>
        <v>683.5</v>
      </c>
    </row>
    <row r="8" spans="1:30" s="26" customFormat="1" ht="19.5" customHeight="1">
      <c r="A8" s="103"/>
      <c r="B8" s="230" t="s">
        <v>75</v>
      </c>
      <c r="C8" s="230"/>
      <c r="D8" s="230"/>
      <c r="E8" s="230"/>
      <c r="F8" s="230"/>
      <c r="G8" s="230"/>
      <c r="H8" s="230"/>
      <c r="I8" s="104"/>
      <c r="J8" s="262" t="s">
        <v>54</v>
      </c>
      <c r="K8" s="263"/>
      <c r="L8" s="199">
        <f>AD8</f>
        <v>468</v>
      </c>
      <c r="M8" s="126">
        <v>463.4</v>
      </c>
      <c r="N8" s="127">
        <f>L8-M8</f>
        <v>4.600000000000023</v>
      </c>
      <c r="O8" s="128">
        <f>ROUND(L8/M8*100,1)</f>
        <v>101</v>
      </c>
      <c r="P8" s="129"/>
      <c r="Q8" s="103"/>
      <c r="R8" s="230" t="s">
        <v>75</v>
      </c>
      <c r="S8" s="230"/>
      <c r="T8" s="230"/>
      <c r="U8" s="230"/>
      <c r="V8" s="230"/>
      <c r="W8" s="230"/>
      <c r="X8" s="230"/>
      <c r="Y8" s="104"/>
      <c r="Z8" s="262" t="s">
        <v>54</v>
      </c>
      <c r="AA8" s="263"/>
      <c r="AB8" s="178">
        <v>173.7</v>
      </c>
      <c r="AC8" s="178">
        <v>294.3</v>
      </c>
      <c r="AD8" s="166">
        <f>SUM(AB8:AC8)</f>
        <v>468</v>
      </c>
    </row>
    <row r="9" spans="1:30" ht="19.5" customHeight="1">
      <c r="A9" s="62"/>
      <c r="B9" s="231" t="s">
        <v>55</v>
      </c>
      <c r="C9" s="231"/>
      <c r="D9" s="231"/>
      <c r="E9" s="231"/>
      <c r="F9" s="231"/>
      <c r="G9" s="231"/>
      <c r="H9" s="231"/>
      <c r="I9" s="56"/>
      <c r="J9" s="243" t="s">
        <v>68</v>
      </c>
      <c r="K9" s="244"/>
      <c r="L9" s="125">
        <v>68.5</v>
      </c>
      <c r="M9" s="125">
        <v>67.8</v>
      </c>
      <c r="N9" s="81">
        <f>L9-M9</f>
        <v>0.7000000000000028</v>
      </c>
      <c r="O9" s="65">
        <f>ROUND(L9/M9*100,1)</f>
        <v>101</v>
      </c>
      <c r="P9" s="15"/>
      <c r="Q9" s="62"/>
      <c r="R9" s="231" t="s">
        <v>55</v>
      </c>
      <c r="S9" s="231"/>
      <c r="T9" s="231"/>
      <c r="U9" s="231"/>
      <c r="V9" s="231"/>
      <c r="W9" s="231"/>
      <c r="X9" s="231"/>
      <c r="Y9" s="56"/>
      <c r="Z9" s="243" t="s">
        <v>68</v>
      </c>
      <c r="AA9" s="244"/>
      <c r="AB9" s="125">
        <f>ROUND(AB8/AB7,3)*100</f>
        <v>98.1</v>
      </c>
      <c r="AC9" s="125">
        <f>ROUND(AC8/AC7,3)*100</f>
        <v>58.099999999999994</v>
      </c>
      <c r="AD9" s="167">
        <f>ROUND(AD8/AD7,3)*100</f>
        <v>68.5</v>
      </c>
    </row>
    <row r="10" spans="6:26" ht="19.5" customHeight="1">
      <c r="F10" s="2"/>
      <c r="G10" s="2"/>
      <c r="H10" s="2"/>
      <c r="I10" s="2"/>
      <c r="J10" s="2"/>
      <c r="V10" s="2"/>
      <c r="W10" s="2"/>
      <c r="X10" s="2"/>
      <c r="Y10" s="2"/>
      <c r="Z10" s="2"/>
    </row>
    <row r="11" spans="1:29" ht="19.5" customHeight="1">
      <c r="A11" s="3" t="s">
        <v>57</v>
      </c>
      <c r="F11" s="2"/>
      <c r="G11" s="2"/>
      <c r="H11" s="2"/>
      <c r="I11" s="2"/>
      <c r="J11" s="2"/>
      <c r="Q11" s="3" t="s">
        <v>57</v>
      </c>
      <c r="V11" s="2"/>
      <c r="W11" s="2"/>
      <c r="X11" s="2"/>
      <c r="Y11" s="2"/>
      <c r="Z11" s="2"/>
      <c r="AB11" s="181" t="s">
        <v>128</v>
      </c>
      <c r="AC11" s="182" t="s">
        <v>129</v>
      </c>
    </row>
    <row r="12" spans="1:29" ht="19.5" customHeight="1">
      <c r="A12" s="237" t="s">
        <v>66</v>
      </c>
      <c r="B12" s="238"/>
      <c r="C12" s="238"/>
      <c r="D12" s="238"/>
      <c r="E12" s="238"/>
      <c r="F12" s="238"/>
      <c r="G12" s="238"/>
      <c r="H12" s="238"/>
      <c r="I12" s="239"/>
      <c r="J12" s="232" t="s">
        <v>29</v>
      </c>
      <c r="K12" s="232"/>
      <c r="L12" s="254" t="str">
        <f>L5</f>
        <v>令和２年度末</v>
      </c>
      <c r="M12" s="250" t="str">
        <f>M5</f>
        <v>令和元年度末</v>
      </c>
      <c r="N12" s="245" t="s">
        <v>69</v>
      </c>
      <c r="O12" s="246"/>
      <c r="P12" s="228" t="s">
        <v>80</v>
      </c>
      <c r="Q12" s="237" t="s">
        <v>66</v>
      </c>
      <c r="R12" s="238"/>
      <c r="S12" s="238"/>
      <c r="T12" s="238"/>
      <c r="U12" s="238"/>
      <c r="V12" s="238"/>
      <c r="W12" s="238"/>
      <c r="X12" s="238"/>
      <c r="Y12" s="239"/>
      <c r="Z12" s="232" t="s">
        <v>29</v>
      </c>
      <c r="AA12" s="232"/>
      <c r="AB12" s="254" t="str">
        <f>L5</f>
        <v>令和２年度末</v>
      </c>
      <c r="AC12" s="254" t="str">
        <f>L12</f>
        <v>令和２年度末</v>
      </c>
    </row>
    <row r="13" spans="1:29" ht="19.5" customHeight="1">
      <c r="A13" s="240"/>
      <c r="B13" s="241"/>
      <c r="C13" s="241"/>
      <c r="D13" s="241"/>
      <c r="E13" s="253"/>
      <c r="F13" s="241"/>
      <c r="G13" s="241"/>
      <c r="H13" s="241"/>
      <c r="I13" s="242"/>
      <c r="J13" s="232"/>
      <c r="K13" s="232"/>
      <c r="L13" s="255"/>
      <c r="M13" s="251"/>
      <c r="N13" s="84" t="s">
        <v>70</v>
      </c>
      <c r="O13" s="25" t="s">
        <v>60</v>
      </c>
      <c r="P13" s="229"/>
      <c r="Q13" s="240"/>
      <c r="R13" s="241"/>
      <c r="S13" s="241"/>
      <c r="T13" s="241"/>
      <c r="U13" s="253"/>
      <c r="V13" s="241"/>
      <c r="W13" s="241"/>
      <c r="X13" s="241"/>
      <c r="Y13" s="242"/>
      <c r="Z13" s="232"/>
      <c r="AA13" s="232"/>
      <c r="AB13" s="255"/>
      <c r="AC13" s="255"/>
    </row>
    <row r="14" spans="1:30" ht="19.5" customHeight="1">
      <c r="A14" s="62"/>
      <c r="B14" s="231" t="s">
        <v>87</v>
      </c>
      <c r="C14" s="231"/>
      <c r="D14" s="231"/>
      <c r="E14" s="230"/>
      <c r="F14" s="231"/>
      <c r="G14" s="231"/>
      <c r="H14" s="231"/>
      <c r="I14" s="57"/>
      <c r="J14" s="252" t="s">
        <v>30</v>
      </c>
      <c r="K14" s="252"/>
      <c r="L14" s="107">
        <f>AD14</f>
        <v>26139</v>
      </c>
      <c r="M14" s="132">
        <v>26192</v>
      </c>
      <c r="N14" s="64">
        <f>L14-M14</f>
        <v>-53</v>
      </c>
      <c r="O14" s="65">
        <f>ROUND(L14/M14*100,1)</f>
        <v>99.8</v>
      </c>
      <c r="P14" s="56"/>
      <c r="Q14" s="62"/>
      <c r="R14" s="231" t="s">
        <v>87</v>
      </c>
      <c r="S14" s="231"/>
      <c r="T14" s="231"/>
      <c r="U14" s="230"/>
      <c r="V14" s="231"/>
      <c r="W14" s="231"/>
      <c r="X14" s="231"/>
      <c r="Y14" s="57"/>
      <c r="Z14" s="252" t="s">
        <v>30</v>
      </c>
      <c r="AA14" s="252"/>
      <c r="AB14" s="179">
        <v>10834</v>
      </c>
      <c r="AC14" s="179">
        <v>15305</v>
      </c>
      <c r="AD14" s="165">
        <f>SUM(AB14:AC14)</f>
        <v>26139</v>
      </c>
    </row>
    <row r="15" spans="1:31" ht="19.5" customHeight="1">
      <c r="A15" s="62"/>
      <c r="B15" s="231" t="s">
        <v>88</v>
      </c>
      <c r="C15" s="231"/>
      <c r="D15" s="231"/>
      <c r="E15" s="230"/>
      <c r="F15" s="231"/>
      <c r="G15" s="231"/>
      <c r="H15" s="231"/>
      <c r="I15" s="56"/>
      <c r="J15" s="252" t="s">
        <v>89</v>
      </c>
      <c r="K15" s="252"/>
      <c r="L15" s="107">
        <f>AB15+AC15</f>
        <v>8186</v>
      </c>
      <c r="M15" s="132">
        <v>7943</v>
      </c>
      <c r="N15" s="64">
        <f>L15-M15</f>
        <v>243</v>
      </c>
      <c r="O15" s="65">
        <f>ROUND(L15/M15*100,1)</f>
        <v>103.1</v>
      </c>
      <c r="P15" s="56"/>
      <c r="Q15" s="62"/>
      <c r="R15" s="231" t="s">
        <v>88</v>
      </c>
      <c r="S15" s="231"/>
      <c r="T15" s="231"/>
      <c r="U15" s="230"/>
      <c r="V15" s="231"/>
      <c r="W15" s="231"/>
      <c r="X15" s="231"/>
      <c r="Y15" s="56"/>
      <c r="Z15" s="252" t="s">
        <v>89</v>
      </c>
      <c r="AA15" s="252"/>
      <c r="AB15" s="179">
        <f>AB27</f>
        <v>4671</v>
      </c>
      <c r="AC15" s="179">
        <f>AC27</f>
        <v>3515</v>
      </c>
      <c r="AD15" s="165">
        <f>SUM(AB15:AC15)</f>
        <v>8186</v>
      </c>
      <c r="AE15" s="200" t="s">
        <v>271</v>
      </c>
    </row>
    <row r="16" spans="1:29" ht="19.5" customHeight="1">
      <c r="A16" s="20"/>
      <c r="B16" s="20"/>
      <c r="C16" s="20"/>
      <c r="D16" s="20"/>
      <c r="E16" s="78"/>
      <c r="F16" s="20"/>
      <c r="G16" s="20"/>
      <c r="H16" s="20"/>
      <c r="I16" s="20"/>
      <c r="J16" s="20"/>
      <c r="K16" s="20"/>
      <c r="L16" s="20"/>
      <c r="M16" s="20"/>
      <c r="N16" s="20"/>
      <c r="O16" s="20"/>
      <c r="P16" s="20"/>
      <c r="Q16" s="20"/>
      <c r="R16" s="20"/>
      <c r="S16" s="20"/>
      <c r="T16" s="20"/>
      <c r="U16" s="78"/>
      <c r="V16" s="20"/>
      <c r="W16" s="20"/>
      <c r="X16" s="20"/>
      <c r="Y16" s="20"/>
      <c r="Z16" s="20"/>
      <c r="AA16" s="20"/>
      <c r="AB16" s="20"/>
      <c r="AC16" s="20"/>
    </row>
    <row r="17" spans="1:21" ht="19.5" customHeight="1">
      <c r="A17" s="3" t="s">
        <v>144</v>
      </c>
      <c r="E17" s="26"/>
      <c r="Q17" s="3" t="s">
        <v>144</v>
      </c>
      <c r="U17" s="26"/>
    </row>
    <row r="18" spans="5:29" ht="19.5" customHeight="1">
      <c r="E18" s="26"/>
      <c r="P18" s="28" t="s">
        <v>76</v>
      </c>
      <c r="U18" s="26"/>
      <c r="AB18" s="181" t="s">
        <v>128</v>
      </c>
      <c r="AC18" s="182" t="s">
        <v>129</v>
      </c>
    </row>
    <row r="19" spans="1:29" ht="19.5" customHeight="1">
      <c r="A19" s="17"/>
      <c r="B19" s="53"/>
      <c r="C19" s="53"/>
      <c r="D19" s="53"/>
      <c r="E19" s="113"/>
      <c r="F19" s="53"/>
      <c r="G19" s="53"/>
      <c r="H19" s="53"/>
      <c r="I19" s="53"/>
      <c r="J19" s="85" t="s">
        <v>78</v>
      </c>
      <c r="K19" s="11"/>
      <c r="L19" s="256" t="str">
        <f>L12</f>
        <v>令和２年度末</v>
      </c>
      <c r="M19" s="248" t="str">
        <f>M12</f>
        <v>令和元年度末</v>
      </c>
      <c r="N19" s="245" t="s">
        <v>28</v>
      </c>
      <c r="O19" s="246"/>
      <c r="P19" s="228" t="s">
        <v>80</v>
      </c>
      <c r="Q19" s="17"/>
      <c r="R19" s="53"/>
      <c r="S19" s="53"/>
      <c r="T19" s="53"/>
      <c r="U19" s="113"/>
      <c r="V19" s="53"/>
      <c r="W19" s="53"/>
      <c r="X19" s="53"/>
      <c r="Y19" s="53"/>
      <c r="Z19" s="85" t="s">
        <v>78</v>
      </c>
      <c r="AA19" s="11"/>
      <c r="AB19" s="256" t="str">
        <f>L19</f>
        <v>令和２年度末</v>
      </c>
      <c r="AC19" s="256" t="str">
        <f>L19</f>
        <v>令和２年度末</v>
      </c>
    </row>
    <row r="20" spans="1:29" ht="19.5" customHeight="1">
      <c r="A20" s="12"/>
      <c r="B20" s="30" t="s">
        <v>79</v>
      </c>
      <c r="C20" s="30"/>
      <c r="D20" s="30"/>
      <c r="E20" s="105"/>
      <c r="F20" s="30"/>
      <c r="G20" s="30"/>
      <c r="H20" s="30"/>
      <c r="I20" s="30"/>
      <c r="J20" s="30"/>
      <c r="K20" s="13"/>
      <c r="L20" s="257"/>
      <c r="M20" s="249"/>
      <c r="N20" s="84" t="s">
        <v>70</v>
      </c>
      <c r="O20" s="82" t="s">
        <v>77</v>
      </c>
      <c r="P20" s="229"/>
      <c r="Q20" s="12"/>
      <c r="R20" s="30" t="s">
        <v>79</v>
      </c>
      <c r="S20" s="30"/>
      <c r="T20" s="30"/>
      <c r="U20" s="105"/>
      <c r="V20" s="30"/>
      <c r="W20" s="30"/>
      <c r="X20" s="30"/>
      <c r="Y20" s="30"/>
      <c r="Z20" s="30"/>
      <c r="AA20" s="13"/>
      <c r="AB20" s="257"/>
      <c r="AC20" s="257"/>
    </row>
    <row r="21" spans="1:30" ht="19.5" customHeight="1">
      <c r="A21" s="99"/>
      <c r="B21" s="258" t="s">
        <v>81</v>
      </c>
      <c r="C21" s="258"/>
      <c r="D21" s="258"/>
      <c r="E21" s="259"/>
      <c r="F21" s="11"/>
      <c r="G21" s="62"/>
      <c r="H21" s="231" t="s">
        <v>86</v>
      </c>
      <c r="I21" s="231"/>
      <c r="J21" s="231"/>
      <c r="K21" s="56"/>
      <c r="L21" s="107">
        <f aca="true" t="shared" si="0" ref="L21:L26">AD21</f>
        <v>6079</v>
      </c>
      <c r="M21" s="107">
        <v>5851</v>
      </c>
      <c r="N21" s="64">
        <f aca="true" t="shared" si="1" ref="N21:N27">L21-M21</f>
        <v>228</v>
      </c>
      <c r="O21" s="65">
        <f aca="true" t="shared" si="2" ref="O21:O27">ROUND(L21/M21*100,1)</f>
        <v>103.9</v>
      </c>
      <c r="P21" s="15"/>
      <c r="Q21" s="99"/>
      <c r="R21" s="258" t="s">
        <v>81</v>
      </c>
      <c r="S21" s="258"/>
      <c r="T21" s="258"/>
      <c r="U21" s="259"/>
      <c r="V21" s="11"/>
      <c r="W21" s="62"/>
      <c r="X21" s="231" t="s">
        <v>86</v>
      </c>
      <c r="Y21" s="231"/>
      <c r="Z21" s="231"/>
      <c r="AA21" s="56"/>
      <c r="AB21" s="180">
        <v>3093</v>
      </c>
      <c r="AC21" s="180">
        <v>2986</v>
      </c>
      <c r="AD21" s="165">
        <f>SUM(AB21:AC21)</f>
        <v>6079</v>
      </c>
    </row>
    <row r="22" spans="1:30" ht="19.5" customHeight="1">
      <c r="A22" s="100"/>
      <c r="B22" s="260"/>
      <c r="C22" s="260"/>
      <c r="D22" s="260"/>
      <c r="E22" s="261"/>
      <c r="F22" s="13"/>
      <c r="G22" s="62"/>
      <c r="H22" s="231" t="s">
        <v>72</v>
      </c>
      <c r="I22" s="231"/>
      <c r="J22" s="231"/>
      <c r="K22" s="56"/>
      <c r="L22" s="107">
        <f t="shared" si="0"/>
        <v>2086</v>
      </c>
      <c r="M22" s="107">
        <v>2071</v>
      </c>
      <c r="N22" s="64">
        <f t="shared" si="1"/>
        <v>15</v>
      </c>
      <c r="O22" s="65">
        <f t="shared" si="2"/>
        <v>100.7</v>
      </c>
      <c r="P22" s="15"/>
      <c r="Q22" s="100"/>
      <c r="R22" s="260"/>
      <c r="S22" s="260"/>
      <c r="T22" s="260"/>
      <c r="U22" s="261"/>
      <c r="V22" s="13"/>
      <c r="W22" s="62"/>
      <c r="X22" s="231" t="s">
        <v>72</v>
      </c>
      <c r="Y22" s="231"/>
      <c r="Z22" s="231"/>
      <c r="AA22" s="56"/>
      <c r="AB22" s="180">
        <v>1559</v>
      </c>
      <c r="AC22" s="180">
        <v>527</v>
      </c>
      <c r="AD22" s="165">
        <f aca="true" t="shared" si="3" ref="AD22:AD27">SUM(AB22:AC22)</f>
        <v>2086</v>
      </c>
    </row>
    <row r="23" spans="1:30" ht="19.5" customHeight="1">
      <c r="A23" s="101"/>
      <c r="B23" s="231" t="s">
        <v>82</v>
      </c>
      <c r="C23" s="231"/>
      <c r="D23" s="231"/>
      <c r="E23" s="230"/>
      <c r="F23" s="231"/>
      <c r="G23" s="231"/>
      <c r="H23" s="231"/>
      <c r="I23" s="231"/>
      <c r="J23" s="231"/>
      <c r="K23" s="56"/>
      <c r="L23" s="107">
        <f t="shared" si="0"/>
        <v>6</v>
      </c>
      <c r="M23" s="107">
        <v>6</v>
      </c>
      <c r="N23" s="64">
        <f t="shared" si="1"/>
        <v>0</v>
      </c>
      <c r="O23" s="65">
        <f t="shared" si="2"/>
        <v>100</v>
      </c>
      <c r="P23" s="15"/>
      <c r="Q23" s="101"/>
      <c r="R23" s="231" t="s">
        <v>82</v>
      </c>
      <c r="S23" s="231"/>
      <c r="T23" s="231"/>
      <c r="U23" s="230"/>
      <c r="V23" s="231"/>
      <c r="W23" s="231"/>
      <c r="X23" s="231"/>
      <c r="Y23" s="231"/>
      <c r="Z23" s="231"/>
      <c r="AA23" s="56"/>
      <c r="AB23" s="180">
        <v>6</v>
      </c>
      <c r="AC23" s="180">
        <v>0</v>
      </c>
      <c r="AD23" s="165">
        <f t="shared" si="3"/>
        <v>6</v>
      </c>
    </row>
    <row r="24" spans="1:30" ht="19.5" customHeight="1">
      <c r="A24" s="101"/>
      <c r="B24" s="231" t="s">
        <v>83</v>
      </c>
      <c r="C24" s="231"/>
      <c r="D24" s="231"/>
      <c r="E24" s="230"/>
      <c r="F24" s="231"/>
      <c r="G24" s="231"/>
      <c r="H24" s="231"/>
      <c r="I24" s="231"/>
      <c r="J24" s="231"/>
      <c r="K24" s="56"/>
      <c r="L24" s="107">
        <f t="shared" si="0"/>
        <v>7</v>
      </c>
      <c r="M24" s="107">
        <v>7</v>
      </c>
      <c r="N24" s="64">
        <f t="shared" si="1"/>
        <v>0</v>
      </c>
      <c r="O24" s="65">
        <f t="shared" si="2"/>
        <v>100</v>
      </c>
      <c r="P24" s="15"/>
      <c r="Q24" s="101"/>
      <c r="R24" s="231" t="s">
        <v>83</v>
      </c>
      <c r="S24" s="231"/>
      <c r="T24" s="231"/>
      <c r="U24" s="230"/>
      <c r="V24" s="231"/>
      <c r="W24" s="231"/>
      <c r="X24" s="231"/>
      <c r="Y24" s="231"/>
      <c r="Z24" s="231"/>
      <c r="AA24" s="56"/>
      <c r="AB24" s="180">
        <v>5</v>
      </c>
      <c r="AC24" s="180">
        <v>2</v>
      </c>
      <c r="AD24" s="165">
        <f t="shared" si="3"/>
        <v>7</v>
      </c>
    </row>
    <row r="25" spans="1:30" ht="19.5" customHeight="1">
      <c r="A25" s="101"/>
      <c r="B25" s="231" t="s">
        <v>84</v>
      </c>
      <c r="C25" s="231"/>
      <c r="D25" s="231"/>
      <c r="E25" s="230"/>
      <c r="F25" s="231"/>
      <c r="G25" s="231"/>
      <c r="H25" s="231"/>
      <c r="I25" s="231"/>
      <c r="J25" s="231"/>
      <c r="K25" s="56"/>
      <c r="L25" s="107">
        <f t="shared" si="0"/>
        <v>2</v>
      </c>
      <c r="M25" s="107">
        <v>2</v>
      </c>
      <c r="N25" s="64">
        <f t="shared" si="1"/>
        <v>0</v>
      </c>
      <c r="O25" s="65">
        <f>ROUND(L25/M25*100,1)</f>
        <v>100</v>
      </c>
      <c r="P25" s="15"/>
      <c r="Q25" s="101"/>
      <c r="R25" s="231" t="s">
        <v>84</v>
      </c>
      <c r="S25" s="231"/>
      <c r="T25" s="231"/>
      <c r="U25" s="230"/>
      <c r="V25" s="231"/>
      <c r="W25" s="231"/>
      <c r="X25" s="231"/>
      <c r="Y25" s="231"/>
      <c r="Z25" s="231"/>
      <c r="AA25" s="56"/>
      <c r="AB25" s="180">
        <v>2</v>
      </c>
      <c r="AC25" s="180">
        <v>0</v>
      </c>
      <c r="AD25" s="165">
        <f t="shared" si="3"/>
        <v>2</v>
      </c>
    </row>
    <row r="26" spans="1:30" ht="19.5" customHeight="1">
      <c r="A26" s="101"/>
      <c r="B26" s="231" t="s">
        <v>85</v>
      </c>
      <c r="C26" s="231"/>
      <c r="D26" s="231"/>
      <c r="E26" s="231"/>
      <c r="F26" s="231"/>
      <c r="G26" s="231"/>
      <c r="H26" s="231"/>
      <c r="I26" s="231"/>
      <c r="J26" s="231"/>
      <c r="K26" s="56"/>
      <c r="L26" s="107">
        <f t="shared" si="0"/>
        <v>6</v>
      </c>
      <c r="M26" s="107">
        <v>6</v>
      </c>
      <c r="N26" s="64">
        <f t="shared" si="1"/>
        <v>0</v>
      </c>
      <c r="O26" s="65">
        <f t="shared" si="2"/>
        <v>100</v>
      </c>
      <c r="P26" s="15"/>
      <c r="Q26" s="101"/>
      <c r="R26" s="231" t="s">
        <v>85</v>
      </c>
      <c r="S26" s="231"/>
      <c r="T26" s="231"/>
      <c r="U26" s="231"/>
      <c r="V26" s="231"/>
      <c r="W26" s="231"/>
      <c r="X26" s="231"/>
      <c r="Y26" s="231"/>
      <c r="Z26" s="231"/>
      <c r="AA26" s="56"/>
      <c r="AB26" s="180">
        <v>6</v>
      </c>
      <c r="AC26" s="180">
        <v>0</v>
      </c>
      <c r="AD26" s="165">
        <f t="shared" si="3"/>
        <v>6</v>
      </c>
    </row>
    <row r="27" spans="1:30" ht="19.5" customHeight="1">
      <c r="A27" s="245" t="s">
        <v>71</v>
      </c>
      <c r="B27" s="247"/>
      <c r="C27" s="247"/>
      <c r="D27" s="247"/>
      <c r="E27" s="247"/>
      <c r="F27" s="247"/>
      <c r="G27" s="247"/>
      <c r="H27" s="247"/>
      <c r="I27" s="247"/>
      <c r="J27" s="247"/>
      <c r="K27" s="246"/>
      <c r="L27" s="63">
        <f>SUM(L21:L26)</f>
        <v>8186</v>
      </c>
      <c r="M27" s="133">
        <f>SUM(M21:M26)</f>
        <v>7943</v>
      </c>
      <c r="N27" s="64">
        <f t="shared" si="1"/>
        <v>243</v>
      </c>
      <c r="O27" s="65">
        <f t="shared" si="2"/>
        <v>103.1</v>
      </c>
      <c r="P27" s="15"/>
      <c r="Q27" s="245" t="s">
        <v>71</v>
      </c>
      <c r="R27" s="247"/>
      <c r="S27" s="247"/>
      <c r="T27" s="247"/>
      <c r="U27" s="247"/>
      <c r="V27" s="247"/>
      <c r="W27" s="247"/>
      <c r="X27" s="247"/>
      <c r="Y27" s="247"/>
      <c r="Z27" s="247"/>
      <c r="AA27" s="246"/>
      <c r="AB27" s="63">
        <f>SUM(AB21:AB26)</f>
        <v>4671</v>
      </c>
      <c r="AC27" s="63">
        <f>SUM(AC21:AC26)</f>
        <v>3515</v>
      </c>
      <c r="AD27" s="168">
        <f t="shared" si="3"/>
        <v>8186</v>
      </c>
    </row>
    <row r="40" ht="19.5" customHeight="1">
      <c r="O40" s="4"/>
    </row>
  </sheetData>
  <sheetProtection/>
  <mergeCells count="62">
    <mergeCell ref="R24:Z24"/>
    <mergeCell ref="R25:Z25"/>
    <mergeCell ref="R26:Z26"/>
    <mergeCell ref="Q27:AA27"/>
    <mergeCell ref="R21:U22"/>
    <mergeCell ref="X21:Z21"/>
    <mergeCell ref="X22:Z22"/>
    <mergeCell ref="R23:Z23"/>
    <mergeCell ref="R14:X14"/>
    <mergeCell ref="Z14:AA14"/>
    <mergeCell ref="R15:X15"/>
    <mergeCell ref="Z15:AA15"/>
    <mergeCell ref="AB19:AB20"/>
    <mergeCell ref="AC19:AC20"/>
    <mergeCell ref="Q12:Y13"/>
    <mergeCell ref="Z12:AA13"/>
    <mergeCell ref="AB12:AB13"/>
    <mergeCell ref="AC12:AC13"/>
    <mergeCell ref="R7:X7"/>
    <mergeCell ref="Z7:AA7"/>
    <mergeCell ref="R8:X8"/>
    <mergeCell ref="Z8:AA8"/>
    <mergeCell ref="R9:X9"/>
    <mergeCell ref="Z9:AA9"/>
    <mergeCell ref="Q5:Y6"/>
    <mergeCell ref="Z5:AA6"/>
    <mergeCell ref="AB5:AB6"/>
    <mergeCell ref="AC5:AC6"/>
    <mergeCell ref="B26:J26"/>
    <mergeCell ref="B21:E22"/>
    <mergeCell ref="H21:J21"/>
    <mergeCell ref="B8:H8"/>
    <mergeCell ref="B9:H9"/>
    <mergeCell ref="J8:K8"/>
    <mergeCell ref="J9:K9"/>
    <mergeCell ref="P12:P13"/>
    <mergeCell ref="B25:J25"/>
    <mergeCell ref="N12:O12"/>
    <mergeCell ref="B15:H15"/>
    <mergeCell ref="J15:K15"/>
    <mergeCell ref="L12:L13"/>
    <mergeCell ref="P19:P20"/>
    <mergeCell ref="L19:L20"/>
    <mergeCell ref="N19:O19"/>
    <mergeCell ref="A27:K27"/>
    <mergeCell ref="M19:M20"/>
    <mergeCell ref="M12:M13"/>
    <mergeCell ref="B14:H14"/>
    <mergeCell ref="B23:J23"/>
    <mergeCell ref="B24:J24"/>
    <mergeCell ref="J14:K14"/>
    <mergeCell ref="H22:J22"/>
    <mergeCell ref="A12:I13"/>
    <mergeCell ref="J12:K13"/>
    <mergeCell ref="P5:P6"/>
    <mergeCell ref="B7:H7"/>
    <mergeCell ref="J5:K6"/>
    <mergeCell ref="L5:L6"/>
    <mergeCell ref="M5:M6"/>
    <mergeCell ref="A5:I6"/>
    <mergeCell ref="J7:K7"/>
    <mergeCell ref="N5:O5"/>
  </mergeCells>
  <printOptions/>
  <pageMargins left="0.5905511811023623" right="0.5905511811023623" top="1.1811023622047245" bottom="0.5905511811023623" header="0.3937007874015748" footer="0.3937007874015748"/>
  <pageSetup firstPageNumber="53" useFirstPageNumber="1" horizontalDpi="600" verticalDpi="600" orientation="portrait" paperSize="9" scale="95" r:id="rId4"/>
  <colBreaks count="1" manualBreakCount="1">
    <brk id="16" max="26" man="1"/>
  </colBreaks>
  <drawing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A1:M42"/>
  <sheetViews>
    <sheetView view="pageBreakPreview" zoomScale="120" zoomScaleSheetLayoutView="120" zoomScalePageLayoutView="0" workbookViewId="0" topLeftCell="A1">
      <selection activeCell="G39" sqref="G39"/>
    </sheetView>
  </sheetViews>
  <sheetFormatPr defaultColWidth="8.796875" defaultRowHeight="19.5" customHeight="1"/>
  <cols>
    <col min="1" max="1" width="0.40625" style="3" customWidth="1"/>
    <col min="2" max="2" width="2.59765625" style="3" customWidth="1"/>
    <col min="3" max="4" width="0.40625" style="3" customWidth="1"/>
    <col min="5" max="5" width="18.59765625" style="2" customWidth="1"/>
    <col min="6" max="6" width="0.40625" style="3" customWidth="1"/>
    <col min="7" max="7" width="17.5" style="6" customWidth="1"/>
    <col min="8" max="8" width="0.4921875" style="20" customWidth="1"/>
    <col min="9" max="9" width="17.5" style="6" customWidth="1"/>
    <col min="10" max="10" width="0.4921875" style="20" customWidth="1"/>
    <col min="11" max="11" width="17.5" style="6" customWidth="1"/>
    <col min="12" max="12" width="0.4921875" style="20" customWidth="1"/>
    <col min="13" max="13" width="10.3984375" style="3" customWidth="1"/>
    <col min="14" max="16384" width="9" style="3" customWidth="1"/>
  </cols>
  <sheetData>
    <row r="1" ht="19.5" customHeight="1">
      <c r="C1" s="5"/>
    </row>
    <row r="2" ht="19.5" customHeight="1">
      <c r="C2" s="5"/>
    </row>
    <row r="3" ht="19.5" customHeight="1">
      <c r="A3" s="3" t="s">
        <v>58</v>
      </c>
    </row>
    <row r="4" spans="11:13" ht="19.5" customHeight="1">
      <c r="K4" s="264" t="s">
        <v>14</v>
      </c>
      <c r="L4" s="264"/>
      <c r="M4" s="264"/>
    </row>
    <row r="5" spans="1:13" s="22" customFormat="1" ht="19.5" customHeight="1">
      <c r="A5" s="273" t="s">
        <v>61</v>
      </c>
      <c r="B5" s="274"/>
      <c r="C5" s="274"/>
      <c r="D5" s="274"/>
      <c r="E5" s="274"/>
      <c r="F5" s="276"/>
      <c r="G5" s="269" t="s">
        <v>269</v>
      </c>
      <c r="H5" s="89"/>
      <c r="I5" s="269" t="s">
        <v>270</v>
      </c>
      <c r="J5" s="89"/>
      <c r="K5" s="266" t="s">
        <v>69</v>
      </c>
      <c r="L5" s="267"/>
      <c r="M5" s="268"/>
    </row>
    <row r="6" spans="1:13" s="22" customFormat="1" ht="19.5" customHeight="1">
      <c r="A6" s="277"/>
      <c r="B6" s="278"/>
      <c r="C6" s="278"/>
      <c r="D6" s="278"/>
      <c r="E6" s="278"/>
      <c r="F6" s="280"/>
      <c r="G6" s="270"/>
      <c r="H6" s="90"/>
      <c r="I6" s="270"/>
      <c r="J6" s="90"/>
      <c r="K6" s="95" t="s">
        <v>70</v>
      </c>
      <c r="L6" s="94"/>
      <c r="M6" s="83" t="s">
        <v>60</v>
      </c>
    </row>
    <row r="7" spans="1:13" s="34" customFormat="1" ht="19.5" customHeight="1">
      <c r="A7" s="37"/>
      <c r="B7" s="114" t="s">
        <v>33</v>
      </c>
      <c r="C7" s="115"/>
      <c r="D7" s="67"/>
      <c r="E7" s="59"/>
      <c r="F7" s="68"/>
      <c r="G7" s="111">
        <f>SUM(G8:G10)</f>
        <v>361189178</v>
      </c>
      <c r="H7" s="91"/>
      <c r="I7" s="111">
        <f>SUM(I8:I10)</f>
        <v>357628599</v>
      </c>
      <c r="J7" s="91"/>
      <c r="K7" s="88">
        <f aca="true" t="shared" si="0" ref="K7:K16">G7-I7</f>
        <v>3560579</v>
      </c>
      <c r="L7" s="91"/>
      <c r="M7" s="70">
        <f aca="true" t="shared" si="1" ref="M7:M19">IF(ISERROR(G7/I7),0,ROUND(G7/I7*100,1))</f>
        <v>101</v>
      </c>
    </row>
    <row r="8" spans="1:13" s="124" customFormat="1" ht="19.5" customHeight="1">
      <c r="A8" s="116"/>
      <c r="B8" s="117"/>
      <c r="C8" s="80"/>
      <c r="D8" s="118"/>
      <c r="E8" s="119" t="s">
        <v>34</v>
      </c>
      <c r="F8" s="120"/>
      <c r="G8" s="121">
        <v>265554178</v>
      </c>
      <c r="H8" s="122"/>
      <c r="I8" s="121">
        <v>264881599</v>
      </c>
      <c r="J8" s="122"/>
      <c r="K8" s="109">
        <f t="shared" si="0"/>
        <v>672579</v>
      </c>
      <c r="L8" s="122"/>
      <c r="M8" s="123">
        <f t="shared" si="1"/>
        <v>100.3</v>
      </c>
    </row>
    <row r="9" spans="1:13" s="34" customFormat="1" ht="19.5" customHeight="1">
      <c r="A9" s="32"/>
      <c r="B9" s="35"/>
      <c r="C9" s="33"/>
      <c r="D9" s="58"/>
      <c r="E9" s="59" t="s">
        <v>35</v>
      </c>
      <c r="F9" s="68"/>
      <c r="G9" s="111">
        <v>138000</v>
      </c>
      <c r="H9" s="91"/>
      <c r="I9" s="111">
        <v>30000</v>
      </c>
      <c r="J9" s="91"/>
      <c r="K9" s="88">
        <f t="shared" si="0"/>
        <v>108000</v>
      </c>
      <c r="L9" s="91"/>
      <c r="M9" s="70">
        <f t="shared" si="1"/>
        <v>460</v>
      </c>
    </row>
    <row r="10" spans="1:13" s="34" customFormat="1" ht="19.5" customHeight="1">
      <c r="A10" s="31"/>
      <c r="B10" s="36"/>
      <c r="C10" s="66"/>
      <c r="D10" s="58"/>
      <c r="E10" s="59" t="s">
        <v>36</v>
      </c>
      <c r="F10" s="68"/>
      <c r="G10" s="111">
        <v>95497000</v>
      </c>
      <c r="H10" s="91"/>
      <c r="I10" s="111">
        <v>92717000</v>
      </c>
      <c r="J10" s="91"/>
      <c r="K10" s="88">
        <f t="shared" si="0"/>
        <v>2780000</v>
      </c>
      <c r="L10" s="91"/>
      <c r="M10" s="70">
        <f t="shared" si="1"/>
        <v>103</v>
      </c>
    </row>
    <row r="11" spans="1:13" s="34" customFormat="1" ht="19.5" customHeight="1">
      <c r="A11" s="37"/>
      <c r="B11" s="38" t="s">
        <v>37</v>
      </c>
      <c r="C11" s="39"/>
      <c r="D11" s="67"/>
      <c r="E11" s="59"/>
      <c r="F11" s="68"/>
      <c r="G11" s="111">
        <f>SUM(G12:G16)</f>
        <v>365575684</v>
      </c>
      <c r="H11" s="91"/>
      <c r="I11" s="110">
        <v>359400478</v>
      </c>
      <c r="J11" s="91"/>
      <c r="K11" s="88">
        <f t="shared" si="0"/>
        <v>6175206</v>
      </c>
      <c r="L11" s="91"/>
      <c r="M11" s="70">
        <f t="shared" si="1"/>
        <v>101.7</v>
      </c>
    </row>
    <row r="12" spans="1:13" s="34" customFormat="1" ht="19.5" customHeight="1">
      <c r="A12" s="32"/>
      <c r="B12" s="35"/>
      <c r="C12" s="33"/>
      <c r="D12" s="58"/>
      <c r="E12" s="159" t="s">
        <v>38</v>
      </c>
      <c r="F12" s="68"/>
      <c r="G12" s="111">
        <v>5659</v>
      </c>
      <c r="H12" s="91"/>
      <c r="I12" s="111">
        <v>4941</v>
      </c>
      <c r="J12" s="91"/>
      <c r="K12" s="88">
        <f t="shared" si="0"/>
        <v>718</v>
      </c>
      <c r="L12" s="91"/>
      <c r="M12" s="70">
        <f t="shared" si="1"/>
        <v>114.5</v>
      </c>
    </row>
    <row r="13" spans="1:13" s="34" customFormat="1" ht="19.5" customHeight="1">
      <c r="A13" s="32"/>
      <c r="B13" s="35"/>
      <c r="C13" s="33"/>
      <c r="D13" s="58"/>
      <c r="E13" s="119" t="s">
        <v>39</v>
      </c>
      <c r="F13" s="68"/>
      <c r="G13" s="111">
        <v>240864000</v>
      </c>
      <c r="H13" s="91"/>
      <c r="I13" s="111">
        <v>236004000</v>
      </c>
      <c r="J13" s="91"/>
      <c r="K13" s="88">
        <f>G13-I13</f>
        <v>4860000</v>
      </c>
      <c r="L13" s="91"/>
      <c r="M13" s="70">
        <f t="shared" si="1"/>
        <v>102.1</v>
      </c>
    </row>
    <row r="14" spans="1:13" s="34" customFormat="1" ht="19.5" customHeight="1">
      <c r="A14" s="32"/>
      <c r="B14" s="35"/>
      <c r="C14" s="33"/>
      <c r="D14" s="58"/>
      <c r="E14" s="119" t="s">
        <v>40</v>
      </c>
      <c r="F14" s="68"/>
      <c r="G14" s="111">
        <v>0</v>
      </c>
      <c r="H14" s="91"/>
      <c r="I14" s="111">
        <v>0</v>
      </c>
      <c r="J14" s="91"/>
      <c r="K14" s="88">
        <f>G14-I14</f>
        <v>0</v>
      </c>
      <c r="L14" s="91"/>
      <c r="M14" s="70">
        <f>IF(ISERROR(G14/I14),0,ROUND(G14/I14*100,1))</f>
        <v>0</v>
      </c>
    </row>
    <row r="15" spans="1:13" s="34" customFormat="1" ht="19.5" customHeight="1">
      <c r="A15" s="32"/>
      <c r="B15" s="35"/>
      <c r="C15" s="33"/>
      <c r="D15" s="58"/>
      <c r="E15" s="119" t="s">
        <v>118</v>
      </c>
      <c r="F15" s="68"/>
      <c r="G15" s="111">
        <v>122796027</v>
      </c>
      <c r="H15" s="91"/>
      <c r="I15" s="111">
        <v>121444512</v>
      </c>
      <c r="J15" s="91"/>
      <c r="K15" s="88">
        <f t="shared" si="0"/>
        <v>1351515</v>
      </c>
      <c r="L15" s="91"/>
      <c r="M15" s="70">
        <f t="shared" si="1"/>
        <v>101.1</v>
      </c>
    </row>
    <row r="16" spans="1:13" s="34" customFormat="1" ht="19.5" customHeight="1">
      <c r="A16" s="32"/>
      <c r="B16" s="35"/>
      <c r="C16" s="33"/>
      <c r="D16" s="58"/>
      <c r="E16" s="119" t="s">
        <v>24</v>
      </c>
      <c r="F16" s="68"/>
      <c r="G16" s="111">
        <v>1909998</v>
      </c>
      <c r="H16" s="91"/>
      <c r="I16" s="111">
        <v>1947025</v>
      </c>
      <c r="J16" s="91"/>
      <c r="K16" s="88">
        <f t="shared" si="0"/>
        <v>-37027</v>
      </c>
      <c r="L16" s="91"/>
      <c r="M16" s="70">
        <f t="shared" si="1"/>
        <v>98.1</v>
      </c>
    </row>
    <row r="17" spans="1:13" s="34" customFormat="1" ht="19.5" customHeight="1">
      <c r="A17" s="37"/>
      <c r="B17" s="281" t="s">
        <v>8</v>
      </c>
      <c r="C17" s="282"/>
      <c r="D17" s="282"/>
      <c r="E17" s="282"/>
      <c r="F17" s="68"/>
      <c r="G17" s="112">
        <f>G18</f>
        <v>0</v>
      </c>
      <c r="H17" s="93"/>
      <c r="I17" s="112">
        <f>I18</f>
        <v>0</v>
      </c>
      <c r="J17" s="93"/>
      <c r="K17" s="92">
        <f>G17-I17</f>
        <v>0</v>
      </c>
      <c r="L17" s="93"/>
      <c r="M17" s="70">
        <f>IF(ISERROR(G17/I17),0,ROUND(G17/I17*100,1))</f>
        <v>0</v>
      </c>
    </row>
    <row r="18" spans="1:13" s="34" customFormat="1" ht="19.5" customHeight="1">
      <c r="A18" s="31"/>
      <c r="B18" s="36"/>
      <c r="C18" s="66"/>
      <c r="D18" s="58"/>
      <c r="E18" s="119" t="s">
        <v>41</v>
      </c>
      <c r="F18" s="68"/>
      <c r="G18" s="111">
        <v>0</v>
      </c>
      <c r="H18" s="91"/>
      <c r="I18" s="111">
        <v>0</v>
      </c>
      <c r="J18" s="91"/>
      <c r="K18" s="88">
        <f>G18-I18</f>
        <v>0</v>
      </c>
      <c r="L18" s="91"/>
      <c r="M18" s="70">
        <f t="shared" si="1"/>
        <v>0</v>
      </c>
    </row>
    <row r="19" spans="1:13" s="34" customFormat="1" ht="19.5" customHeight="1">
      <c r="A19" s="266" t="s">
        <v>71</v>
      </c>
      <c r="B19" s="267"/>
      <c r="C19" s="267"/>
      <c r="D19" s="267"/>
      <c r="E19" s="272"/>
      <c r="F19" s="268"/>
      <c r="G19" s="110">
        <f>G7+G11+G17</f>
        <v>726764862</v>
      </c>
      <c r="H19" s="91"/>
      <c r="I19" s="110">
        <f>I7+I11+I17</f>
        <v>717029077</v>
      </c>
      <c r="J19" s="91"/>
      <c r="K19" s="88">
        <f>K7+K11+K17</f>
        <v>9735785</v>
      </c>
      <c r="L19" s="91"/>
      <c r="M19" s="70">
        <f t="shared" si="1"/>
        <v>101.4</v>
      </c>
    </row>
    <row r="20" spans="5:12" s="34" customFormat="1" ht="19.5" customHeight="1">
      <c r="E20" s="131"/>
      <c r="G20" s="79"/>
      <c r="H20" s="35"/>
      <c r="I20" s="79"/>
      <c r="J20" s="35"/>
      <c r="K20" s="79"/>
      <c r="L20" s="35"/>
    </row>
    <row r="21" spans="5:12" s="34" customFormat="1" ht="19.5" customHeight="1" hidden="1">
      <c r="E21" s="131"/>
      <c r="G21" s="79"/>
      <c r="H21" s="35"/>
      <c r="I21" s="79"/>
      <c r="J21" s="35"/>
      <c r="K21" s="79"/>
      <c r="L21" s="35"/>
    </row>
    <row r="22" spans="1:12" s="34" customFormat="1" ht="19.5" customHeight="1">
      <c r="A22" s="34" t="s">
        <v>59</v>
      </c>
      <c r="E22" s="131"/>
      <c r="G22" s="79"/>
      <c r="H22" s="35"/>
      <c r="I22" s="79"/>
      <c r="J22" s="35"/>
      <c r="K22" s="79"/>
      <c r="L22" s="35"/>
    </row>
    <row r="23" spans="5:13" s="34" customFormat="1" ht="19.5" customHeight="1">
      <c r="E23" s="131"/>
      <c r="G23" s="79"/>
      <c r="H23" s="35"/>
      <c r="I23" s="79"/>
      <c r="J23" s="35"/>
      <c r="K23" s="265" t="s">
        <v>42</v>
      </c>
      <c r="L23" s="265"/>
      <c r="M23" s="265"/>
    </row>
    <row r="24" spans="1:13" s="22" customFormat="1" ht="19.5" customHeight="1">
      <c r="A24" s="273" t="s">
        <v>61</v>
      </c>
      <c r="B24" s="274"/>
      <c r="C24" s="274"/>
      <c r="D24" s="274"/>
      <c r="E24" s="275"/>
      <c r="F24" s="276"/>
      <c r="G24" s="269" t="str">
        <f>G5</f>
        <v>令和２年度</v>
      </c>
      <c r="H24" s="89"/>
      <c r="I24" s="269" t="str">
        <f>I5</f>
        <v>令和元年度</v>
      </c>
      <c r="J24" s="89"/>
      <c r="K24" s="266" t="s">
        <v>69</v>
      </c>
      <c r="L24" s="267"/>
      <c r="M24" s="268"/>
    </row>
    <row r="25" spans="1:13" s="22" customFormat="1" ht="19.5" customHeight="1">
      <c r="A25" s="277"/>
      <c r="B25" s="278"/>
      <c r="C25" s="278"/>
      <c r="D25" s="278"/>
      <c r="E25" s="279"/>
      <c r="F25" s="280"/>
      <c r="G25" s="271"/>
      <c r="H25" s="90"/>
      <c r="I25" s="271"/>
      <c r="J25" s="90"/>
      <c r="K25" s="95" t="s">
        <v>70</v>
      </c>
      <c r="L25" s="94"/>
      <c r="M25" s="83" t="s">
        <v>60</v>
      </c>
    </row>
    <row r="26" spans="1:13" s="34" customFormat="1" ht="19.5" customHeight="1">
      <c r="A26" s="37"/>
      <c r="B26" s="38" t="s">
        <v>43</v>
      </c>
      <c r="C26" s="39"/>
      <c r="D26" s="67"/>
      <c r="E26" s="119"/>
      <c r="F26" s="68"/>
      <c r="G26" s="112">
        <f>SUM(G27:G33)</f>
        <v>642011983</v>
      </c>
      <c r="H26" s="93"/>
      <c r="I26" s="112">
        <f>SUM(I27:I33)</f>
        <v>628145619</v>
      </c>
      <c r="J26" s="93"/>
      <c r="K26" s="92">
        <f>G26-I26</f>
        <v>13866364</v>
      </c>
      <c r="L26" s="93"/>
      <c r="M26" s="70">
        <f aca="true" t="shared" si="2" ref="M26:M40">IF(ISERROR(G26/I26),0,ROUND(G26/I26*100,1))</f>
        <v>102.2</v>
      </c>
    </row>
    <row r="27" spans="1:13" s="34" customFormat="1" ht="19.5" customHeight="1">
      <c r="A27" s="32"/>
      <c r="B27" s="35"/>
      <c r="C27" s="33"/>
      <c r="D27" s="58"/>
      <c r="E27" s="59" t="s">
        <v>44</v>
      </c>
      <c r="F27" s="68"/>
      <c r="G27" s="111">
        <v>9338085</v>
      </c>
      <c r="H27" s="93"/>
      <c r="I27" s="111">
        <v>10397984</v>
      </c>
      <c r="J27" s="93"/>
      <c r="K27" s="92">
        <f aca="true" t="shared" si="3" ref="K27:K36">G27-I27</f>
        <v>-1059899</v>
      </c>
      <c r="L27" s="93"/>
      <c r="M27" s="70">
        <f t="shared" si="2"/>
        <v>89.8</v>
      </c>
    </row>
    <row r="28" spans="1:13" s="34" customFormat="1" ht="30" customHeight="1">
      <c r="A28" s="32"/>
      <c r="B28" s="35"/>
      <c r="C28" s="33"/>
      <c r="D28" s="58"/>
      <c r="E28" s="71" t="s">
        <v>45</v>
      </c>
      <c r="F28" s="69"/>
      <c r="G28" s="111">
        <v>108184974</v>
      </c>
      <c r="H28" s="93"/>
      <c r="I28" s="111">
        <v>116976116</v>
      </c>
      <c r="J28" s="93"/>
      <c r="K28" s="92">
        <f t="shared" si="3"/>
        <v>-8791142</v>
      </c>
      <c r="L28" s="93"/>
      <c r="M28" s="70">
        <f t="shared" si="2"/>
        <v>92.5</v>
      </c>
    </row>
    <row r="29" spans="1:13" s="34" customFormat="1" ht="19.5" customHeight="1">
      <c r="A29" s="32"/>
      <c r="B29" s="35"/>
      <c r="C29" s="33"/>
      <c r="D29" s="58"/>
      <c r="E29" s="59" t="s">
        <v>124</v>
      </c>
      <c r="F29" s="68"/>
      <c r="G29" s="111">
        <v>94229351</v>
      </c>
      <c r="H29" s="93"/>
      <c r="I29" s="111">
        <v>88358425</v>
      </c>
      <c r="J29" s="93"/>
      <c r="K29" s="92">
        <f t="shared" si="3"/>
        <v>5870926</v>
      </c>
      <c r="L29" s="93"/>
      <c r="M29" s="70">
        <f t="shared" si="2"/>
        <v>106.6</v>
      </c>
    </row>
    <row r="30" spans="1:13" s="34" customFormat="1" ht="19.5" customHeight="1">
      <c r="A30" s="32"/>
      <c r="B30" s="35"/>
      <c r="C30" s="33"/>
      <c r="D30" s="58"/>
      <c r="E30" s="59" t="s">
        <v>127</v>
      </c>
      <c r="F30" s="68"/>
      <c r="G30" s="111">
        <v>68180803</v>
      </c>
      <c r="H30" s="93"/>
      <c r="I30" s="111">
        <v>55018293</v>
      </c>
      <c r="J30" s="93"/>
      <c r="K30" s="92">
        <f>G30-I30</f>
        <v>13162510</v>
      </c>
      <c r="L30" s="93"/>
      <c r="M30" s="70">
        <f>IF(ISERROR(G30/I30),0,ROUND(G30/I30*100,1))</f>
        <v>123.9</v>
      </c>
    </row>
    <row r="31" spans="1:13" s="34" customFormat="1" ht="19.5" customHeight="1">
      <c r="A31" s="32"/>
      <c r="B31" s="35"/>
      <c r="C31" s="33"/>
      <c r="D31" s="58"/>
      <c r="E31" s="59" t="s">
        <v>46</v>
      </c>
      <c r="F31" s="68"/>
      <c r="G31" s="111">
        <v>361122134</v>
      </c>
      <c r="H31" s="93"/>
      <c r="I31" s="111">
        <v>357127832</v>
      </c>
      <c r="J31" s="93"/>
      <c r="K31" s="92">
        <f t="shared" si="3"/>
        <v>3994302</v>
      </c>
      <c r="L31" s="93"/>
      <c r="M31" s="70">
        <f>IF(ISERROR(G31/I31),0,ROUND(G31/I31*100,1))</f>
        <v>101.1</v>
      </c>
    </row>
    <row r="32" spans="1:13" s="34" customFormat="1" ht="19.5" customHeight="1">
      <c r="A32" s="32"/>
      <c r="B32" s="35"/>
      <c r="C32" s="33"/>
      <c r="D32" s="58"/>
      <c r="E32" s="59" t="s">
        <v>47</v>
      </c>
      <c r="F32" s="68"/>
      <c r="G32" s="111">
        <v>956636</v>
      </c>
      <c r="H32" s="93"/>
      <c r="I32" s="111">
        <v>266969</v>
      </c>
      <c r="J32" s="93"/>
      <c r="K32" s="92">
        <f t="shared" si="3"/>
        <v>689667</v>
      </c>
      <c r="L32" s="93"/>
      <c r="M32" s="123">
        <f t="shared" si="2"/>
        <v>358.3</v>
      </c>
    </row>
    <row r="33" spans="1:13" s="34" customFormat="1" ht="19.5" customHeight="1">
      <c r="A33" s="31"/>
      <c r="B33" s="36"/>
      <c r="C33" s="66"/>
      <c r="D33" s="58"/>
      <c r="E33" s="59" t="s">
        <v>48</v>
      </c>
      <c r="F33" s="68"/>
      <c r="G33" s="111">
        <v>0</v>
      </c>
      <c r="H33" s="93"/>
      <c r="I33" s="111">
        <v>0</v>
      </c>
      <c r="J33" s="93"/>
      <c r="K33" s="92">
        <f t="shared" si="3"/>
        <v>0</v>
      </c>
      <c r="L33" s="93"/>
      <c r="M33" s="70">
        <f>IF(ISERROR(G33/I33),0,ROUND(G33/I33*100,1))</f>
        <v>0</v>
      </c>
    </row>
    <row r="34" spans="1:13" s="34" customFormat="1" ht="19.5" customHeight="1">
      <c r="A34" s="37"/>
      <c r="B34" s="38" t="s">
        <v>49</v>
      </c>
      <c r="C34" s="39"/>
      <c r="D34" s="67"/>
      <c r="E34" s="59"/>
      <c r="F34" s="68"/>
      <c r="G34" s="92">
        <f>G35+G36</f>
        <v>47168581</v>
      </c>
      <c r="H34" s="93"/>
      <c r="I34" s="112">
        <f>I35+I36</f>
        <v>49839662</v>
      </c>
      <c r="J34" s="93"/>
      <c r="K34" s="92">
        <f t="shared" si="3"/>
        <v>-2671081</v>
      </c>
      <c r="L34" s="93"/>
      <c r="M34" s="70">
        <f t="shared" si="2"/>
        <v>94.6</v>
      </c>
    </row>
    <row r="35" spans="1:13" s="34" customFormat="1" ht="30" customHeight="1">
      <c r="A35" s="32"/>
      <c r="B35" s="35"/>
      <c r="C35" s="33"/>
      <c r="D35" s="58"/>
      <c r="E35" s="71" t="s">
        <v>50</v>
      </c>
      <c r="F35" s="69"/>
      <c r="G35" s="111">
        <v>38799145</v>
      </c>
      <c r="H35" s="93"/>
      <c r="I35" s="111">
        <v>41603213</v>
      </c>
      <c r="J35" s="93"/>
      <c r="K35" s="92">
        <f t="shared" si="3"/>
        <v>-2804068</v>
      </c>
      <c r="L35" s="93"/>
      <c r="M35" s="70">
        <f t="shared" si="2"/>
        <v>93.3</v>
      </c>
    </row>
    <row r="36" spans="1:13" s="34" customFormat="1" ht="19.5" customHeight="1">
      <c r="A36" s="31"/>
      <c r="B36" s="36"/>
      <c r="C36" s="66"/>
      <c r="D36" s="58"/>
      <c r="E36" s="59" t="s">
        <v>51</v>
      </c>
      <c r="F36" s="68"/>
      <c r="G36" s="111">
        <v>8369436</v>
      </c>
      <c r="H36" s="93"/>
      <c r="I36" s="111">
        <v>8236449</v>
      </c>
      <c r="J36" s="93"/>
      <c r="K36" s="92">
        <f t="shared" si="3"/>
        <v>132987</v>
      </c>
      <c r="L36" s="93"/>
      <c r="M36" s="70">
        <f t="shared" si="2"/>
        <v>101.6</v>
      </c>
    </row>
    <row r="37" spans="1:13" s="34" customFormat="1" ht="19.5" customHeight="1">
      <c r="A37" s="37"/>
      <c r="B37" s="38" t="s">
        <v>52</v>
      </c>
      <c r="C37" s="39"/>
      <c r="D37" s="67"/>
      <c r="E37" s="59"/>
      <c r="F37" s="68"/>
      <c r="G37" s="112">
        <f>SUM(G38:G39)</f>
        <v>4812000</v>
      </c>
      <c r="H37" s="93"/>
      <c r="I37" s="112">
        <f>SUM(I38:I39)</f>
        <v>4812000</v>
      </c>
      <c r="J37" s="93"/>
      <c r="K37" s="92">
        <f>G37-I37</f>
        <v>0</v>
      </c>
      <c r="L37" s="93"/>
      <c r="M37" s="70">
        <f t="shared" si="2"/>
        <v>100</v>
      </c>
    </row>
    <row r="38" spans="1:13" s="34" customFormat="1" ht="19.5" customHeight="1">
      <c r="A38" s="32"/>
      <c r="B38" s="35"/>
      <c r="C38" s="33"/>
      <c r="D38" s="58"/>
      <c r="E38" s="59" t="s">
        <v>53</v>
      </c>
      <c r="F38" s="68"/>
      <c r="G38" s="111">
        <v>0</v>
      </c>
      <c r="H38" s="93"/>
      <c r="I38" s="111">
        <v>0</v>
      </c>
      <c r="J38" s="93"/>
      <c r="K38" s="92">
        <f>G38-I38</f>
        <v>0</v>
      </c>
      <c r="L38" s="93"/>
      <c r="M38" s="70">
        <f>IF(ISERROR(G38/I38),0,ROUND(G38/I38*100,1))</f>
        <v>0</v>
      </c>
    </row>
    <row r="39" spans="1:13" s="34" customFormat="1" ht="19.5" customHeight="1">
      <c r="A39" s="31"/>
      <c r="B39" s="36"/>
      <c r="C39" s="66"/>
      <c r="D39" s="58"/>
      <c r="E39" s="59" t="s">
        <v>116</v>
      </c>
      <c r="F39" s="68"/>
      <c r="G39" s="111">
        <v>4812000</v>
      </c>
      <c r="H39" s="93"/>
      <c r="I39" s="111">
        <v>4812000</v>
      </c>
      <c r="J39" s="93"/>
      <c r="K39" s="92">
        <f>G39-I39</f>
        <v>0</v>
      </c>
      <c r="L39" s="93"/>
      <c r="M39" s="70">
        <f>IF(ISERROR(G39/I39),0,ROUND(G39/I39*100,1))</f>
        <v>100</v>
      </c>
    </row>
    <row r="40" spans="1:13" s="34" customFormat="1" ht="19.5" customHeight="1">
      <c r="A40" s="266" t="s">
        <v>71</v>
      </c>
      <c r="B40" s="267"/>
      <c r="C40" s="267"/>
      <c r="D40" s="267"/>
      <c r="E40" s="267"/>
      <c r="F40" s="268"/>
      <c r="G40" s="92">
        <f>G26+G34+G37</f>
        <v>693992564</v>
      </c>
      <c r="H40" s="93"/>
      <c r="I40" s="112">
        <f>I26+I34+I37</f>
        <v>682797281</v>
      </c>
      <c r="J40" s="93"/>
      <c r="K40" s="92">
        <f>G40-I40</f>
        <v>11195283</v>
      </c>
      <c r="L40" s="93"/>
      <c r="M40" s="70">
        <f t="shared" si="2"/>
        <v>101.6</v>
      </c>
    </row>
    <row r="41" spans="5:12" s="34" customFormat="1" ht="19.5" customHeight="1">
      <c r="E41" s="48"/>
      <c r="G41" s="79"/>
      <c r="H41" s="35"/>
      <c r="I41" s="79"/>
      <c r="J41" s="35"/>
      <c r="K41" s="79"/>
      <c r="L41" s="35"/>
    </row>
    <row r="42" spans="5:12" s="34" customFormat="1" ht="19.5" customHeight="1">
      <c r="E42" s="48"/>
      <c r="G42" s="79"/>
      <c r="H42" s="35"/>
      <c r="I42" s="79"/>
      <c r="J42" s="35"/>
      <c r="K42" s="79"/>
      <c r="L42" s="35"/>
    </row>
  </sheetData>
  <sheetProtection/>
  <mergeCells count="13">
    <mergeCell ref="G5:G6"/>
    <mergeCell ref="A5:F6"/>
    <mergeCell ref="B17:E17"/>
    <mergeCell ref="K4:M4"/>
    <mergeCell ref="K23:M23"/>
    <mergeCell ref="A40:F40"/>
    <mergeCell ref="I5:I6"/>
    <mergeCell ref="K5:M5"/>
    <mergeCell ref="K24:M24"/>
    <mergeCell ref="I24:I25"/>
    <mergeCell ref="G24:G25"/>
    <mergeCell ref="A19:F19"/>
    <mergeCell ref="A24:F25"/>
  </mergeCells>
  <printOptions/>
  <pageMargins left="0.5905511811023623" right="0.5905511811023623" top="1.1811023622047245" bottom="0.5905511811023623" header="0.3937007874015748" footer="0.3937007874015748"/>
  <pageSetup firstPageNumber="53" useFirstPageNumber="1" horizontalDpi="600" verticalDpi="600" orientation="portrait" paperSize="9" scale="95" r:id="rId3"/>
  <legacyDrawing r:id="rId2"/>
</worksheet>
</file>

<file path=xl/worksheets/sheet6.xml><?xml version="1.0" encoding="utf-8"?>
<worksheet xmlns="http://schemas.openxmlformats.org/spreadsheetml/2006/main" xmlns:r="http://schemas.openxmlformats.org/officeDocument/2006/relationships">
  <sheetPr>
    <tabColor indexed="13"/>
  </sheetPr>
  <dimension ref="A1:AK18"/>
  <sheetViews>
    <sheetView zoomScaleSheetLayoutView="100" zoomScalePageLayoutView="0" workbookViewId="0" topLeftCell="A1">
      <selection activeCell="AH26" sqref="AH26"/>
    </sheetView>
  </sheetViews>
  <sheetFormatPr defaultColWidth="8.796875" defaultRowHeight="19.5" customHeight="1"/>
  <cols>
    <col min="1" max="1" width="0.40625" style="3" customWidth="1"/>
    <col min="2" max="2" width="1.203125" style="3" customWidth="1"/>
    <col min="3" max="3" width="13.59765625" style="3" customWidth="1"/>
    <col min="4" max="4" width="14.8984375" style="3" customWidth="1"/>
    <col min="5" max="6" width="0.40625" style="3" customWidth="1"/>
    <col min="7" max="7" width="13.3984375" style="3" customWidth="1"/>
    <col min="8" max="9" width="0.40625" style="3" customWidth="1"/>
    <col min="10" max="10" width="13.3984375" style="3" customWidth="1"/>
    <col min="11" max="12" width="0.40625" style="3" customWidth="1"/>
    <col min="13" max="13" width="13.3984375" style="3" customWidth="1"/>
    <col min="14" max="15" width="0.40625" style="3" customWidth="1"/>
    <col min="16" max="16" width="13.3984375" style="3" customWidth="1"/>
    <col min="17" max="18" width="0.40625" style="3" customWidth="1"/>
    <col min="19" max="19" width="13.3984375" style="3" customWidth="1"/>
    <col min="20" max="21" width="0.40625" style="3" customWidth="1"/>
    <col min="22" max="22" width="13.3984375" style="3" customWidth="1"/>
    <col min="23" max="24" width="0.40625" style="3" customWidth="1"/>
    <col min="25" max="25" width="13.3984375" style="3" customWidth="1"/>
    <col min="26" max="27" width="0.40625" style="3" customWidth="1"/>
    <col min="28" max="28" width="13.3984375" style="3" customWidth="1"/>
    <col min="29" max="30" width="0.40625" style="3" customWidth="1"/>
    <col min="31" max="31" width="12.59765625" style="3" customWidth="1"/>
    <col min="32" max="33" width="0.40625" style="3" customWidth="1"/>
    <col min="34" max="34" width="14.69921875" style="3" customWidth="1"/>
    <col min="35" max="38" width="0.40625" style="3" customWidth="1"/>
    <col min="39" max="16384" width="9" style="3" customWidth="1"/>
  </cols>
  <sheetData>
    <row r="1" spans="2:36" ht="19.5" customHeight="1">
      <c r="B1" s="297" t="s">
        <v>103</v>
      </c>
      <c r="C1" s="297"/>
      <c r="D1" s="297"/>
      <c r="E1" s="297"/>
      <c r="F1" s="297"/>
      <c r="G1" s="297"/>
      <c r="H1" s="297"/>
      <c r="I1" s="297"/>
      <c r="J1" s="297"/>
      <c r="K1" s="297"/>
      <c r="L1" s="297"/>
      <c r="M1" s="297"/>
      <c r="N1" s="297"/>
      <c r="O1" s="297"/>
      <c r="P1" s="297"/>
      <c r="Q1" s="297"/>
      <c r="R1" s="297"/>
      <c r="S1" s="216" t="s">
        <v>90</v>
      </c>
      <c r="T1" s="216"/>
      <c r="U1" s="216"/>
      <c r="V1" s="216"/>
      <c r="W1" s="216"/>
      <c r="X1" s="216"/>
      <c r="Y1" s="216"/>
      <c r="Z1" s="216"/>
      <c r="AA1" s="216"/>
      <c r="AB1" s="216"/>
      <c r="AC1" s="216"/>
      <c r="AD1" s="216"/>
      <c r="AE1" s="216"/>
      <c r="AF1" s="216"/>
      <c r="AG1" s="216"/>
      <c r="AH1" s="216"/>
      <c r="AI1" s="216"/>
      <c r="AJ1" s="216"/>
    </row>
    <row r="3" ht="19.5" customHeight="1">
      <c r="A3" s="3" t="s">
        <v>91</v>
      </c>
    </row>
    <row r="4" spans="3:37" ht="19.5" customHeight="1">
      <c r="C4" s="20"/>
      <c r="D4" s="20"/>
      <c r="AK4" s="28" t="s">
        <v>102</v>
      </c>
    </row>
    <row r="5" spans="1:37" ht="19.5" customHeight="1">
      <c r="A5" s="17"/>
      <c r="B5" s="307" t="s">
        <v>13</v>
      </c>
      <c r="C5" s="308"/>
      <c r="D5" s="304" t="s">
        <v>31</v>
      </c>
      <c r="E5" s="51"/>
      <c r="F5" s="41"/>
      <c r="G5" s="286" t="s">
        <v>92</v>
      </c>
      <c r="H5" s="11"/>
      <c r="I5" s="53"/>
      <c r="J5" s="286" t="s">
        <v>93</v>
      </c>
      <c r="K5" s="11"/>
      <c r="L5" s="53"/>
      <c r="M5" s="283" t="s">
        <v>94</v>
      </c>
      <c r="N5" s="11"/>
      <c r="O5" s="53"/>
      <c r="P5" s="286" t="s">
        <v>95</v>
      </c>
      <c r="Q5" s="11"/>
      <c r="R5" s="62"/>
      <c r="S5" s="291" t="s">
        <v>96</v>
      </c>
      <c r="T5" s="291"/>
      <c r="U5" s="291"/>
      <c r="V5" s="291"/>
      <c r="W5" s="291"/>
      <c r="X5" s="291"/>
      <c r="Y5" s="291"/>
      <c r="Z5" s="57"/>
      <c r="AA5" s="47"/>
      <c r="AB5" s="283" t="s">
        <v>97</v>
      </c>
      <c r="AC5" s="43"/>
      <c r="AD5" s="44"/>
      <c r="AE5" s="292" t="s">
        <v>98</v>
      </c>
      <c r="AF5" s="43"/>
      <c r="AG5" s="44"/>
      <c r="AH5" s="283" t="s">
        <v>99</v>
      </c>
      <c r="AI5" s="53"/>
      <c r="AJ5" s="53"/>
      <c r="AK5" s="11"/>
    </row>
    <row r="6" spans="1:37" ht="19.5" customHeight="1">
      <c r="A6" s="18"/>
      <c r="B6" s="295"/>
      <c r="C6" s="296"/>
      <c r="D6" s="305"/>
      <c r="E6" s="40"/>
      <c r="F6" s="7"/>
      <c r="G6" s="287"/>
      <c r="H6" s="19"/>
      <c r="I6" s="20"/>
      <c r="J6" s="287"/>
      <c r="K6" s="19"/>
      <c r="L6" s="20"/>
      <c r="M6" s="289"/>
      <c r="N6" s="19"/>
      <c r="O6" s="20"/>
      <c r="P6" s="287"/>
      <c r="Q6" s="19"/>
      <c r="R6" s="18"/>
      <c r="S6" s="303" t="s">
        <v>12</v>
      </c>
      <c r="T6" s="139"/>
      <c r="U6" s="135"/>
      <c r="V6" s="303" t="s">
        <v>27</v>
      </c>
      <c r="W6" s="139"/>
      <c r="X6" s="140"/>
      <c r="Y6" s="283" t="s">
        <v>100</v>
      </c>
      <c r="Z6" s="9"/>
      <c r="AA6" s="46"/>
      <c r="AB6" s="284"/>
      <c r="AC6" s="42"/>
      <c r="AD6" s="45"/>
      <c r="AE6" s="293"/>
      <c r="AF6" s="42"/>
      <c r="AG6" s="45"/>
      <c r="AH6" s="284"/>
      <c r="AI6" s="20"/>
      <c r="AJ6" s="20"/>
      <c r="AK6" s="19"/>
    </row>
    <row r="7" spans="1:37" ht="19.5" customHeight="1">
      <c r="A7" s="18"/>
      <c r="B7" s="295"/>
      <c r="C7" s="296"/>
      <c r="D7" s="305"/>
      <c r="E7" s="40"/>
      <c r="F7" s="7"/>
      <c r="G7" s="287"/>
      <c r="H7" s="19"/>
      <c r="I7" s="20"/>
      <c r="J7" s="287"/>
      <c r="K7" s="40"/>
      <c r="L7" s="29"/>
      <c r="M7" s="289"/>
      <c r="N7" s="40"/>
      <c r="O7" s="29"/>
      <c r="P7" s="287"/>
      <c r="Q7" s="19"/>
      <c r="R7" s="18"/>
      <c r="S7" s="289"/>
      <c r="T7" s="139"/>
      <c r="U7" s="135"/>
      <c r="V7" s="289"/>
      <c r="W7" s="139"/>
      <c r="X7" s="140"/>
      <c r="Y7" s="289"/>
      <c r="Z7" s="9"/>
      <c r="AA7" s="46"/>
      <c r="AB7" s="284"/>
      <c r="AC7" s="42"/>
      <c r="AD7" s="45"/>
      <c r="AE7" s="293"/>
      <c r="AF7" s="42"/>
      <c r="AG7" s="45"/>
      <c r="AH7" s="284"/>
      <c r="AI7" s="20"/>
      <c r="AJ7" s="20"/>
      <c r="AK7" s="19"/>
    </row>
    <row r="8" spans="1:37" ht="19.5" customHeight="1">
      <c r="A8" s="18"/>
      <c r="B8" s="295"/>
      <c r="C8" s="296"/>
      <c r="D8" s="305"/>
      <c r="E8" s="40"/>
      <c r="F8" s="7"/>
      <c r="G8" s="287"/>
      <c r="H8" s="9"/>
      <c r="I8" s="8"/>
      <c r="J8" s="287"/>
      <c r="K8" s="9"/>
      <c r="L8" s="8"/>
      <c r="M8" s="289"/>
      <c r="N8" s="19"/>
      <c r="O8" s="20"/>
      <c r="P8" s="287"/>
      <c r="Q8" s="9"/>
      <c r="R8" s="46"/>
      <c r="S8" s="289"/>
      <c r="T8" s="139"/>
      <c r="U8" s="140"/>
      <c r="V8" s="289"/>
      <c r="W8" s="139"/>
      <c r="X8" s="140"/>
      <c r="Y8" s="289"/>
      <c r="Z8" s="19"/>
      <c r="AA8" s="18"/>
      <c r="AB8" s="284"/>
      <c r="AC8" s="42"/>
      <c r="AD8" s="45"/>
      <c r="AE8" s="293"/>
      <c r="AF8" s="42"/>
      <c r="AG8" s="134"/>
      <c r="AH8" s="284"/>
      <c r="AI8" s="20"/>
      <c r="AJ8" s="20"/>
      <c r="AK8" s="19"/>
    </row>
    <row r="9" spans="1:37" ht="19.5" customHeight="1">
      <c r="A9" s="12"/>
      <c r="B9" s="309"/>
      <c r="C9" s="310"/>
      <c r="D9" s="306"/>
      <c r="E9" s="52"/>
      <c r="F9" s="14"/>
      <c r="G9" s="288"/>
      <c r="H9" s="10"/>
      <c r="I9" s="55"/>
      <c r="J9" s="288"/>
      <c r="K9" s="10"/>
      <c r="L9" s="55"/>
      <c r="M9" s="290"/>
      <c r="N9" s="13"/>
      <c r="O9" s="30"/>
      <c r="P9" s="288"/>
      <c r="Q9" s="10"/>
      <c r="R9" s="54"/>
      <c r="S9" s="290"/>
      <c r="T9" s="141"/>
      <c r="U9" s="142"/>
      <c r="V9" s="290"/>
      <c r="W9" s="141"/>
      <c r="X9" s="142"/>
      <c r="Y9" s="290"/>
      <c r="Z9" s="13"/>
      <c r="AA9" s="12"/>
      <c r="AB9" s="285"/>
      <c r="AC9" s="77"/>
      <c r="AD9" s="76"/>
      <c r="AE9" s="294"/>
      <c r="AF9" s="77"/>
      <c r="AG9" s="76"/>
      <c r="AH9" s="285"/>
      <c r="AI9" s="30"/>
      <c r="AJ9" s="30"/>
      <c r="AK9" s="13"/>
    </row>
    <row r="10" spans="1:37" s="22" customFormat="1" ht="19.5" customHeight="1">
      <c r="A10" s="23"/>
      <c r="B10" s="295"/>
      <c r="C10" s="296"/>
      <c r="D10" s="143"/>
      <c r="E10" s="24"/>
      <c r="F10" s="23"/>
      <c r="G10" s="298" t="s">
        <v>104</v>
      </c>
      <c r="H10" s="24"/>
      <c r="I10" s="23"/>
      <c r="J10" s="143"/>
      <c r="K10" s="24"/>
      <c r="L10" s="23"/>
      <c r="M10" s="143"/>
      <c r="N10" s="24"/>
      <c r="O10" s="143"/>
      <c r="P10" s="143"/>
      <c r="Q10" s="144"/>
      <c r="R10" s="23"/>
      <c r="S10" s="143"/>
      <c r="T10" s="24"/>
      <c r="U10" s="23"/>
      <c r="V10" s="143"/>
      <c r="W10" s="24"/>
      <c r="X10" s="23"/>
      <c r="Y10" s="143"/>
      <c r="Z10" s="24"/>
      <c r="AA10" s="23"/>
      <c r="AB10" s="145"/>
      <c r="AC10" s="146"/>
      <c r="AD10" s="145"/>
      <c r="AE10" s="145"/>
      <c r="AF10" s="146"/>
      <c r="AG10" s="145"/>
      <c r="AH10" s="143"/>
      <c r="AI10" s="143"/>
      <c r="AJ10" s="143"/>
      <c r="AK10" s="24"/>
    </row>
    <row r="11" spans="1:37" s="22" customFormat="1" ht="19.5" customHeight="1">
      <c r="A11" s="147"/>
      <c r="B11" s="300" t="s">
        <v>101</v>
      </c>
      <c r="C11" s="301"/>
      <c r="D11" s="136" t="s">
        <v>106</v>
      </c>
      <c r="E11" s="148"/>
      <c r="F11" s="149"/>
      <c r="G11" s="299"/>
      <c r="H11" s="150"/>
      <c r="I11" s="138"/>
      <c r="J11" s="151">
        <v>46000000</v>
      </c>
      <c r="K11" s="152"/>
      <c r="L11" s="153"/>
      <c r="M11" s="22">
        <v>0</v>
      </c>
      <c r="N11" s="150"/>
      <c r="O11" s="87"/>
      <c r="P11" s="87">
        <v>46000000</v>
      </c>
      <c r="Q11" s="152"/>
      <c r="R11" s="138"/>
      <c r="S11" s="87">
        <v>20000000</v>
      </c>
      <c r="T11" s="150"/>
      <c r="U11" s="138"/>
      <c r="V11" s="87">
        <v>20000000</v>
      </c>
      <c r="W11" s="150"/>
      <c r="X11" s="138"/>
      <c r="Y11" s="87">
        <v>6000000</v>
      </c>
      <c r="Z11" s="152"/>
      <c r="AA11" s="153"/>
      <c r="AB11" s="87">
        <v>0</v>
      </c>
      <c r="AC11" s="150"/>
      <c r="AD11" s="87"/>
      <c r="AE11" s="50">
        <v>0</v>
      </c>
      <c r="AF11" s="19"/>
      <c r="AG11" s="3"/>
      <c r="AH11" s="302" t="s">
        <v>105</v>
      </c>
      <c r="AI11" s="87"/>
      <c r="AJ11" s="87"/>
      <c r="AK11" s="102"/>
    </row>
    <row r="12" spans="1:37" s="22" customFormat="1" ht="19.5" customHeight="1">
      <c r="A12" s="147"/>
      <c r="B12" s="295"/>
      <c r="C12" s="296"/>
      <c r="D12" s="49"/>
      <c r="E12" s="148"/>
      <c r="F12" s="149"/>
      <c r="G12" s="299"/>
      <c r="H12" s="150"/>
      <c r="I12" s="138"/>
      <c r="J12" s="87"/>
      <c r="K12" s="150"/>
      <c r="L12" s="138"/>
      <c r="N12" s="150"/>
      <c r="O12" s="87"/>
      <c r="P12" s="87"/>
      <c r="Q12" s="152"/>
      <c r="R12" s="138"/>
      <c r="S12" s="87"/>
      <c r="T12" s="150"/>
      <c r="U12" s="138"/>
      <c r="V12" s="87"/>
      <c r="W12" s="150"/>
      <c r="X12" s="138"/>
      <c r="Y12" s="151"/>
      <c r="Z12" s="152"/>
      <c r="AA12" s="153"/>
      <c r="AB12" s="87"/>
      <c r="AC12" s="150"/>
      <c r="AD12" s="87"/>
      <c r="AE12" s="50"/>
      <c r="AF12" s="19"/>
      <c r="AG12" s="3"/>
      <c r="AH12" s="302"/>
      <c r="AI12" s="87"/>
      <c r="AJ12" s="87"/>
      <c r="AK12" s="102"/>
    </row>
    <row r="13" spans="1:37" s="22" customFormat="1" ht="19.5" customHeight="1">
      <c r="A13" s="147"/>
      <c r="B13" s="295"/>
      <c r="C13" s="296"/>
      <c r="D13" s="49"/>
      <c r="E13" s="148"/>
      <c r="F13" s="149"/>
      <c r="G13" s="87"/>
      <c r="H13" s="150"/>
      <c r="I13" s="138"/>
      <c r="J13" s="87"/>
      <c r="K13" s="150"/>
      <c r="L13" s="138"/>
      <c r="N13" s="150"/>
      <c r="O13" s="87"/>
      <c r="P13" s="87"/>
      <c r="Q13" s="152"/>
      <c r="R13" s="138"/>
      <c r="S13" s="87"/>
      <c r="T13" s="150"/>
      <c r="U13" s="138"/>
      <c r="V13" s="87"/>
      <c r="W13" s="150"/>
      <c r="X13" s="138"/>
      <c r="Y13" s="151"/>
      <c r="Z13" s="152"/>
      <c r="AA13" s="153"/>
      <c r="AB13" s="87"/>
      <c r="AC13" s="150"/>
      <c r="AD13" s="87"/>
      <c r="AE13" s="50"/>
      <c r="AF13" s="19"/>
      <c r="AG13" s="3"/>
      <c r="AH13" s="302"/>
      <c r="AI13" s="87"/>
      <c r="AJ13" s="87"/>
      <c r="AK13" s="102"/>
    </row>
    <row r="14" spans="1:37" s="22" customFormat="1" ht="19.5" customHeight="1">
      <c r="A14" s="147"/>
      <c r="B14" s="295"/>
      <c r="C14" s="296"/>
      <c r="D14" s="49"/>
      <c r="E14" s="148"/>
      <c r="F14" s="149"/>
      <c r="G14" s="87"/>
      <c r="H14" s="150"/>
      <c r="I14" s="138"/>
      <c r="J14" s="87"/>
      <c r="K14" s="150"/>
      <c r="L14" s="138"/>
      <c r="N14" s="150"/>
      <c r="O14" s="87"/>
      <c r="P14" s="87"/>
      <c r="Q14" s="152"/>
      <c r="R14" s="138"/>
      <c r="S14" s="87"/>
      <c r="T14" s="150"/>
      <c r="U14" s="138"/>
      <c r="V14" s="87"/>
      <c r="W14" s="150"/>
      <c r="X14" s="138"/>
      <c r="Y14" s="151"/>
      <c r="Z14" s="152"/>
      <c r="AA14" s="153"/>
      <c r="AB14" s="87"/>
      <c r="AC14" s="150"/>
      <c r="AD14" s="87"/>
      <c r="AE14" s="50"/>
      <c r="AF14" s="19"/>
      <c r="AG14" s="3"/>
      <c r="AH14" s="3"/>
      <c r="AI14" s="87"/>
      <c r="AJ14" s="87"/>
      <c r="AK14" s="102"/>
    </row>
    <row r="15" spans="1:37" s="22" customFormat="1" ht="19.5" customHeight="1">
      <c r="A15" s="147"/>
      <c r="B15" s="295"/>
      <c r="C15" s="296"/>
      <c r="D15" s="154"/>
      <c r="E15" s="155"/>
      <c r="F15" s="156"/>
      <c r="G15" s="87"/>
      <c r="H15" s="150"/>
      <c r="I15" s="138"/>
      <c r="J15" s="87"/>
      <c r="K15" s="150"/>
      <c r="L15" s="138"/>
      <c r="N15" s="150"/>
      <c r="O15" s="87"/>
      <c r="P15" s="87"/>
      <c r="Q15" s="152"/>
      <c r="R15" s="138"/>
      <c r="S15" s="87"/>
      <c r="T15" s="150"/>
      <c r="U15" s="138"/>
      <c r="V15" s="87"/>
      <c r="W15" s="150"/>
      <c r="X15" s="138"/>
      <c r="Y15" s="151"/>
      <c r="Z15" s="152"/>
      <c r="AA15" s="153"/>
      <c r="AB15" s="87"/>
      <c r="AC15" s="150"/>
      <c r="AD15" s="87"/>
      <c r="AE15" s="50"/>
      <c r="AF15" s="19"/>
      <c r="AG15" s="3"/>
      <c r="AH15" s="3"/>
      <c r="AI15" s="87"/>
      <c r="AJ15" s="87"/>
      <c r="AK15" s="102"/>
    </row>
    <row r="16" spans="1:37" s="22" customFormat="1" ht="19.5" customHeight="1">
      <c r="A16" s="147"/>
      <c r="B16" s="295"/>
      <c r="C16" s="296"/>
      <c r="D16" s="49"/>
      <c r="E16" s="148"/>
      <c r="F16" s="149"/>
      <c r="G16" s="87"/>
      <c r="H16" s="150"/>
      <c r="I16" s="138"/>
      <c r="J16" s="87"/>
      <c r="K16" s="150"/>
      <c r="L16" s="138"/>
      <c r="N16" s="150"/>
      <c r="O16" s="87"/>
      <c r="P16" s="87"/>
      <c r="Q16" s="152"/>
      <c r="R16" s="138"/>
      <c r="S16" s="87"/>
      <c r="T16" s="150"/>
      <c r="U16" s="138"/>
      <c r="V16" s="87"/>
      <c r="W16" s="150"/>
      <c r="X16" s="138"/>
      <c r="Y16" s="151"/>
      <c r="Z16" s="152"/>
      <c r="AA16" s="153"/>
      <c r="AB16" s="87"/>
      <c r="AC16" s="150"/>
      <c r="AD16" s="87"/>
      <c r="AE16" s="50"/>
      <c r="AF16" s="19"/>
      <c r="AG16" s="3"/>
      <c r="AH16" s="3"/>
      <c r="AI16" s="87"/>
      <c r="AJ16" s="87"/>
      <c r="AK16" s="102"/>
    </row>
    <row r="17" spans="1:37" s="22" customFormat="1" ht="19.5" customHeight="1">
      <c r="A17" s="72"/>
      <c r="B17" s="74"/>
      <c r="C17" s="73"/>
      <c r="D17" s="74"/>
      <c r="E17" s="73"/>
      <c r="F17" s="72"/>
      <c r="G17" s="157"/>
      <c r="H17" s="75"/>
      <c r="I17" s="137"/>
      <c r="J17" s="157"/>
      <c r="K17" s="75"/>
      <c r="L17" s="137"/>
      <c r="M17" s="157"/>
      <c r="N17" s="75"/>
      <c r="O17" s="157"/>
      <c r="P17" s="157"/>
      <c r="Q17" s="75"/>
      <c r="R17" s="137"/>
      <c r="S17" s="157"/>
      <c r="T17" s="75"/>
      <c r="U17" s="137"/>
      <c r="V17" s="157"/>
      <c r="W17" s="75"/>
      <c r="X17" s="137"/>
      <c r="Y17" s="157"/>
      <c r="Z17" s="75"/>
      <c r="AA17" s="137"/>
      <c r="AB17" s="157"/>
      <c r="AC17" s="75"/>
      <c r="AD17" s="157"/>
      <c r="AE17" s="157"/>
      <c r="AF17" s="75"/>
      <c r="AG17" s="157"/>
      <c r="AH17" s="157"/>
      <c r="AI17" s="157"/>
      <c r="AJ17" s="157"/>
      <c r="AK17" s="73"/>
    </row>
    <row r="18" spans="2:36" ht="19.5" customHeight="1">
      <c r="B18" s="20"/>
      <c r="C18" s="20"/>
      <c r="D18" s="20"/>
      <c r="E18" s="20"/>
      <c r="F18" s="20"/>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row>
  </sheetData>
  <sheetProtection/>
  <mergeCells count="24">
    <mergeCell ref="AH11:AH13"/>
    <mergeCell ref="V6:V9"/>
    <mergeCell ref="AB5:AB9"/>
    <mergeCell ref="S6:S9"/>
    <mergeCell ref="B16:C16"/>
    <mergeCell ref="J5:J9"/>
    <mergeCell ref="G5:G9"/>
    <mergeCell ref="D5:D9"/>
    <mergeCell ref="B5:C9"/>
    <mergeCell ref="B13:C13"/>
    <mergeCell ref="B15:C15"/>
    <mergeCell ref="B14:C14"/>
    <mergeCell ref="B10:C10"/>
    <mergeCell ref="B12:C12"/>
    <mergeCell ref="B1:R1"/>
    <mergeCell ref="G10:G12"/>
    <mergeCell ref="B11:C11"/>
    <mergeCell ref="AH5:AH9"/>
    <mergeCell ref="S1:AJ1"/>
    <mergeCell ref="P5:P9"/>
    <mergeCell ref="M5:M9"/>
    <mergeCell ref="S5:Y5"/>
    <mergeCell ref="Y6:Y9"/>
    <mergeCell ref="AE5:AE9"/>
  </mergeCells>
  <printOptions/>
  <pageMargins left="0.7874015748031497" right="0.7086614173228347" top="1.1811023622047245" bottom="0.7874015748031497" header="0.3937007874015748" footer="0.3937007874015748"/>
  <pageSetup firstPageNumber="3" useFirstPageNumber="1" horizontalDpi="600" verticalDpi="600" orientation="portrait" paperSize="9" r:id="rId1"/>
  <headerFooter alignWithMargins="0">
    <oddFooter>&amp;C- &amp;P -</oddFooter>
  </headerFooter>
  <colBreaks count="1" manualBreakCount="1">
    <brk id="17"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津島市水道企業局</dc:creator>
  <cp:keywords/>
  <dc:description/>
  <cp:lastModifiedBy>3465 加藤 瞳</cp:lastModifiedBy>
  <cp:lastPrinted>2021-11-09T06:21:39Z</cp:lastPrinted>
  <dcterms:created xsi:type="dcterms:W3CDTF">2001-11-22T06:56:26Z</dcterms:created>
  <dcterms:modified xsi:type="dcterms:W3CDTF">2021-11-24T06:57:08Z</dcterms:modified>
  <cp:category/>
  <cp:version/>
  <cp:contentType/>
  <cp:contentStatus/>
</cp:coreProperties>
</file>