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1595" windowHeight="9750" firstSheet="2" activeTab="2"/>
  </bookViews>
  <sheets>
    <sheet name="回復済み_Sheet1" sheetId="1" state="veryHidden" r:id="rId1"/>
    <sheet name="回復済み_Sheet2" sheetId="2" state="veryHidden" r:id="rId2"/>
    <sheet name="損益" sheetId="3" r:id="rId3"/>
    <sheet name="貸借01" sheetId="4" r:id="rId4"/>
    <sheet name="貸借02" sheetId="5" r:id="rId5"/>
    <sheet name="貸借03" sheetId="6" r:id="rId6"/>
    <sheet name="総括" sheetId="7" r:id="rId7"/>
    <sheet name="業務01" sheetId="8" r:id="rId8"/>
    <sheet name="業務02" sheetId="9" r:id="rId9"/>
  </sheets>
  <definedNames>
    <definedName name="_xlnm.Print_Area" localSheetId="7">'業務01'!$B$1:$I$22</definedName>
    <definedName name="_xlnm.Print_Area" localSheetId="8">'業務02'!$A$1:$J$31</definedName>
    <definedName name="_xlnm.Print_Area" localSheetId="6">'総括'!$A$1:$H$56</definedName>
  </definedNames>
  <calcPr fullCalcOnLoad="1"/>
</workbook>
</file>

<file path=xl/comments9.xml><?xml version="1.0" encoding="utf-8"?>
<comments xmlns="http://schemas.openxmlformats.org/spreadsheetml/2006/main">
  <authors>
    <author>塩満</author>
  </authors>
  <commentList>
    <comment ref="F10" authorId="0">
      <text>
        <r>
          <rPr>
            <b/>
            <sz val="9"/>
            <rFont val="ＭＳ Ｐゴシック"/>
            <family val="3"/>
          </rPr>
          <t xml:space="preserve">端数切捨て
</t>
        </r>
      </text>
    </comment>
  </commentList>
</comments>
</file>

<file path=xl/sharedStrings.xml><?xml version="1.0" encoding="utf-8"?>
<sst xmlns="http://schemas.openxmlformats.org/spreadsheetml/2006/main" count="299" uniqueCount="199">
  <si>
    <t>他会計補助金</t>
  </si>
  <si>
    <t>補助金</t>
  </si>
  <si>
    <t>入院収益</t>
  </si>
  <si>
    <t>外来収益</t>
  </si>
  <si>
    <t>その他医業収益</t>
  </si>
  <si>
    <t>給与費</t>
  </si>
  <si>
    <t>材料費</t>
  </si>
  <si>
    <t>経費</t>
  </si>
  <si>
    <t>減価償却費</t>
  </si>
  <si>
    <t>資産減耗費</t>
  </si>
  <si>
    <t>研究研修費</t>
  </si>
  <si>
    <t>負担金交付金</t>
  </si>
  <si>
    <t>患者外給食収益</t>
  </si>
  <si>
    <t>雑収益</t>
  </si>
  <si>
    <t>雑損失</t>
  </si>
  <si>
    <t>雑支出</t>
  </si>
  <si>
    <t>特別利益</t>
  </si>
  <si>
    <t>特別損失</t>
  </si>
  <si>
    <t>前年対比</t>
  </si>
  <si>
    <t>患者延数</t>
  </si>
  <si>
    <t>一日平均</t>
  </si>
  <si>
    <t>増    減</t>
  </si>
  <si>
    <t>比率  ％</t>
  </si>
  <si>
    <t>計</t>
  </si>
  <si>
    <t>許可病床数</t>
  </si>
  <si>
    <t>床</t>
  </si>
  <si>
    <t>稼働病床数</t>
  </si>
  <si>
    <t>人</t>
  </si>
  <si>
    <t>一日平均数</t>
  </si>
  <si>
    <t>許可病床利用率</t>
  </si>
  <si>
    <t>医師数</t>
  </si>
  <si>
    <t>診療日数</t>
  </si>
  <si>
    <t>投資</t>
  </si>
  <si>
    <t>投資合計</t>
  </si>
  <si>
    <t>１</t>
  </si>
  <si>
    <t>２</t>
  </si>
  <si>
    <t>３</t>
  </si>
  <si>
    <t>４</t>
  </si>
  <si>
    <t>５</t>
  </si>
  <si>
    <t>６</t>
  </si>
  <si>
    <t>区分</t>
  </si>
  <si>
    <t>入院</t>
  </si>
  <si>
    <t>外来</t>
  </si>
  <si>
    <t>利用者延数</t>
  </si>
  <si>
    <t>訪問看護</t>
  </si>
  <si>
    <t>固定資産</t>
  </si>
  <si>
    <t>有形固定資産</t>
  </si>
  <si>
    <t>土地</t>
  </si>
  <si>
    <t>建物</t>
  </si>
  <si>
    <t>減価償却累計額</t>
  </si>
  <si>
    <t>建物附属設備</t>
  </si>
  <si>
    <t>構築物</t>
  </si>
  <si>
    <t>器械備品</t>
  </si>
  <si>
    <t>車両</t>
  </si>
  <si>
    <t>有形固定資産合計</t>
  </si>
  <si>
    <t>無形固定資産</t>
  </si>
  <si>
    <t>電話加入権</t>
  </si>
  <si>
    <t>無形固定資産合計</t>
  </si>
  <si>
    <t>固定資産合計</t>
  </si>
  <si>
    <t>流動資産</t>
  </si>
  <si>
    <t>現金預金</t>
  </si>
  <si>
    <t>未収金</t>
  </si>
  <si>
    <t>貯蔵品</t>
  </si>
  <si>
    <t>その他流動資産</t>
  </si>
  <si>
    <t>流動資産合計</t>
  </si>
  <si>
    <t>資産合計</t>
  </si>
  <si>
    <t>固定負債</t>
  </si>
  <si>
    <t>他会計借入金</t>
  </si>
  <si>
    <t>引当金</t>
  </si>
  <si>
    <t>修繕引当金</t>
  </si>
  <si>
    <t>その他固定負債</t>
  </si>
  <si>
    <t>年賦未払金</t>
  </si>
  <si>
    <t>固定負債合計</t>
  </si>
  <si>
    <t>流動負債</t>
  </si>
  <si>
    <t>一時借入金</t>
  </si>
  <si>
    <t>未払金</t>
  </si>
  <si>
    <t>その他流動負債</t>
  </si>
  <si>
    <t>流動負債合計</t>
  </si>
  <si>
    <t>負債合計</t>
  </si>
  <si>
    <t>資本金</t>
  </si>
  <si>
    <t>固有資本金</t>
  </si>
  <si>
    <t>繰入資本金</t>
  </si>
  <si>
    <t>組入資本金</t>
  </si>
  <si>
    <t>資本金合計</t>
  </si>
  <si>
    <t>剰余金</t>
  </si>
  <si>
    <t>資本剰余金</t>
  </si>
  <si>
    <t>利益剰余金</t>
  </si>
  <si>
    <t>減債積立金</t>
  </si>
  <si>
    <t>当年度未処理欠損金</t>
  </si>
  <si>
    <t>利益剰余金合計</t>
  </si>
  <si>
    <t>剰余金合計</t>
  </si>
  <si>
    <t>資本合計</t>
  </si>
  <si>
    <t>負債資本合計</t>
  </si>
  <si>
    <t>医業収益</t>
  </si>
  <si>
    <t>(1)</t>
  </si>
  <si>
    <t>(2)</t>
  </si>
  <si>
    <t>(3)</t>
  </si>
  <si>
    <t>医業費用</t>
  </si>
  <si>
    <t>(4)</t>
  </si>
  <si>
    <t>(5)</t>
  </si>
  <si>
    <t>(6)</t>
  </si>
  <si>
    <t>医業損失</t>
  </si>
  <si>
    <t>医業外収益</t>
  </si>
  <si>
    <t>受取利息配当金</t>
  </si>
  <si>
    <t>長期前受金戻入</t>
  </si>
  <si>
    <t>(7)</t>
  </si>
  <si>
    <t>その他医業外収益</t>
  </si>
  <si>
    <t>(8)</t>
  </si>
  <si>
    <t>医業外費用</t>
  </si>
  <si>
    <t>支払利息及び</t>
  </si>
  <si>
    <t>企業債取扱諸費</t>
  </si>
  <si>
    <t>長期前払消費税</t>
  </si>
  <si>
    <t>勘定償却</t>
  </si>
  <si>
    <t>患者外給食材料費</t>
  </si>
  <si>
    <t>固定資産売却益</t>
  </si>
  <si>
    <t>過年度損益修正益</t>
  </si>
  <si>
    <t>その他特別利益</t>
  </si>
  <si>
    <t>固定資産売却損</t>
  </si>
  <si>
    <t>過年度損益修正損</t>
  </si>
  <si>
    <t>その他特別損失</t>
  </si>
  <si>
    <t>前年度繰越欠損金</t>
  </si>
  <si>
    <t>当年度未処理欠損金</t>
  </si>
  <si>
    <t>イ</t>
  </si>
  <si>
    <t>ロ</t>
  </si>
  <si>
    <t>ハ</t>
  </si>
  <si>
    <t>ニ</t>
  </si>
  <si>
    <t>ホ</t>
  </si>
  <si>
    <t>ヘ</t>
  </si>
  <si>
    <t>ト</t>
  </si>
  <si>
    <t>リース資産</t>
  </si>
  <si>
    <t>その他投資</t>
  </si>
  <si>
    <t>貸倒引当金</t>
  </si>
  <si>
    <t>企業債</t>
  </si>
  <si>
    <t>リース債務</t>
  </si>
  <si>
    <t>特別修繕引当金</t>
  </si>
  <si>
    <t>その他引当金</t>
  </si>
  <si>
    <t>年賦未払金</t>
  </si>
  <si>
    <t>他会計借入金</t>
  </si>
  <si>
    <t>引当金</t>
  </si>
  <si>
    <t>退職給付引当金</t>
  </si>
  <si>
    <t>賞与引当金</t>
  </si>
  <si>
    <t>修繕引当金</t>
  </si>
  <si>
    <t>繰延収益</t>
  </si>
  <si>
    <t>長期前受金</t>
  </si>
  <si>
    <t>繰延収益合計</t>
  </si>
  <si>
    <t>退職給付引当金</t>
  </si>
  <si>
    <t>４</t>
  </si>
  <si>
    <t>５</t>
  </si>
  <si>
    <t>６</t>
  </si>
  <si>
    <t>７</t>
  </si>
  <si>
    <t>％</t>
  </si>
  <si>
    <t>（単位　円）</t>
  </si>
  <si>
    <t>資 産 の 部</t>
  </si>
  <si>
    <t>負 債 の 部</t>
  </si>
  <si>
    <t>資 本 の 部</t>
  </si>
  <si>
    <t>平成28年度</t>
  </si>
  <si>
    <t>（単位　人）</t>
  </si>
  <si>
    <t>８</t>
  </si>
  <si>
    <t>（平成29年４月１日から平成30年３月31日まで）</t>
  </si>
  <si>
    <t>（平成30年３月31日まで）</t>
  </si>
  <si>
    <t>経常利益</t>
  </si>
  <si>
    <t>当年度純利益</t>
  </si>
  <si>
    <t>長期前受金
収益化累計額</t>
  </si>
  <si>
    <t>　※ 平成29年9月30日までは稼働病床数440床。</t>
  </si>
  <si>
    <t>稼働病床利用率</t>
  </si>
  <si>
    <t>平成29年度</t>
  </si>
  <si>
    <t>内科</t>
  </si>
  <si>
    <t>消化器内科</t>
  </si>
  <si>
    <t>循環器内科</t>
  </si>
  <si>
    <t>呼吸器内科</t>
  </si>
  <si>
    <t>神経内科</t>
  </si>
  <si>
    <t>内分泌内科</t>
  </si>
  <si>
    <t>腎臓内科</t>
  </si>
  <si>
    <t>小児科</t>
  </si>
  <si>
    <t>外科</t>
  </si>
  <si>
    <t>整形外科</t>
  </si>
  <si>
    <t>脳神経外科</t>
  </si>
  <si>
    <t>形成外科</t>
  </si>
  <si>
    <t>皮膚科</t>
  </si>
  <si>
    <t>泌尿器科</t>
  </si>
  <si>
    <t>産婦人科</t>
  </si>
  <si>
    <t>眼科</t>
  </si>
  <si>
    <t>耳鼻いんこう科</t>
  </si>
  <si>
    <t>放射線科</t>
  </si>
  <si>
    <t>麻酔科</t>
  </si>
  <si>
    <t>緩和ケア内科</t>
  </si>
  <si>
    <t>歯科口腔外科</t>
  </si>
  <si>
    <t>リハビリテーション科</t>
  </si>
  <si>
    <t>病理診断科</t>
  </si>
  <si>
    <t>　 健康管理センター医師及び任期付職員を含まない。</t>
  </si>
  <si>
    <t>※「医師数」の欄は平成30年3月31日現在。</t>
  </si>
  <si>
    <t>　ア　平成29年度　津島市民病院事業損益計算書</t>
  </si>
  <si>
    <t>　イ　平成29年度　津島市民病院事業貸借対照表</t>
  </si>
  <si>
    <t xml:space="preserve"> ア 入院患者及び外来患者数</t>
  </si>
  <si>
    <t xml:space="preserve"> イ 病床利用状況</t>
  </si>
  <si>
    <t xml:space="preserve"> ウ 訪問看護利用者数</t>
  </si>
  <si>
    <t xml:space="preserve"> エ 診療科別患者数</t>
  </si>
  <si>
    <t>(２)　平成29年度　津島市民病院事業会計決算状況</t>
  </si>
  <si>
    <t>(３)  平成29年度　業務量</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</si>
</sst>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quot;△ &quot;0"/>
    <numFmt numFmtId="179" formatCode="#,##0;[Red]#,##0"/>
    <numFmt numFmtId="180" formatCode="#,##0.0;[Red]\-#,##0.0"/>
    <numFmt numFmtId="181" formatCode="#,##0_ ;[Red]\-#,##0\ "/>
    <numFmt numFmtId="182" formatCode="0.0"/>
    <numFmt numFmtId="183" formatCode="#,##0.0"/>
    <numFmt numFmtId="184" formatCode="0_);[Red]\(0\)"/>
    <numFmt numFmtId="185" formatCode="#,##0.0000;[Red]\-#,##0.0000"/>
    <numFmt numFmtId="186" formatCode="#,##0.000;[Red]\-#,##0.000"/>
    <numFmt numFmtId="187" formatCode="0.0%"/>
    <numFmt numFmtId="188" formatCode="0.0_ "/>
    <numFmt numFmtId="189" formatCode="_ * #,##0.0_ ;_ * \-#,##0.0_ ;_ * &quot;-&quot;?_ ;_ @_ "/>
    <numFmt numFmtId="190" formatCode="#,##0;&quot;△&quot;#,##0"/>
    <numFmt numFmtId="191" formatCode="&quot;Yes&quot;;&quot;Yes&quot;;&quot;No&quot;"/>
    <numFmt numFmtId="192" formatCode="&quot;True&quot;;&quot;True&quot;;&quot;False&quot;"/>
    <numFmt numFmtId="193" formatCode="&quot;On&quot;;&quot;On&quot;;&quot;Off&quot;"/>
    <numFmt numFmtId="194" formatCode="[$€-2]\ #,##0.00_);[Red]\([$€-2]\ #,##0.00\)"/>
    <numFmt numFmtId="195" formatCode="&quot;平&quot;&quot;成&quot;0&quot;年&quot;&quot;度&quot;"/>
    <numFmt numFmtId="196" formatCode="#,##0.0_ ;[Red]\-#,##0.0\ "/>
    <numFmt numFmtId="197" formatCode="#,##0.00_ ;[Red]\-#,##0.00\ "/>
  </numFmts>
  <fonts count="48">
    <font>
      <sz val="11"/>
      <name val="ＭＳ Ｐゴシック"/>
      <family val="3"/>
    </font>
    <font>
      <sz val="6"/>
      <name val="ＭＳ Ｐゴシック"/>
      <family val="3"/>
    </font>
    <font>
      <sz val="11"/>
      <name val="ＭＳ Ｐ明朝"/>
      <family val="1"/>
    </font>
    <font>
      <sz val="10"/>
      <color indexed="8"/>
      <name val="Arial"/>
      <family val="2"/>
    </font>
    <font>
      <sz val="10"/>
      <name val="Arial"/>
      <family val="2"/>
    </font>
    <font>
      <b/>
      <sz val="12"/>
      <name val="Arial"/>
      <family val="2"/>
    </font>
    <font>
      <sz val="10"/>
      <name val="ＭＳ 明朝"/>
      <family val="1"/>
    </font>
    <font>
      <b/>
      <sz val="9"/>
      <name val="ＭＳ Ｐゴシック"/>
      <family val="3"/>
    </font>
    <font>
      <sz val="11"/>
      <name val="ＭＳ 明朝"/>
      <family val="1"/>
    </font>
    <font>
      <sz val="11"/>
      <name val="ＭＳ ゴシック"/>
      <family val="3"/>
    </font>
    <font>
      <sz val="12"/>
      <name val="ＭＳ 明朝"/>
      <family val="1"/>
    </font>
    <font>
      <sz val="11"/>
      <color indexed="8"/>
      <name val="ＭＳ Ｐゴシック"/>
      <family val="3"/>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style="hair"/>
      <top style="hair"/>
      <bottom style="thin"/>
    </border>
    <border>
      <left style="hair"/>
      <right style="thin"/>
      <top style="hair"/>
      <bottom style="thin"/>
    </border>
    <border>
      <left style="thin"/>
      <right>
        <color indexed="63"/>
      </right>
      <top>
        <color indexed="63"/>
      </top>
      <bottom style="thin"/>
    </border>
    <border>
      <left style="thin"/>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style="thin"/>
      <right style="hair"/>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style="thin"/>
    </border>
    <border>
      <left>
        <color indexed="63"/>
      </left>
      <right style="thin"/>
      <top style="thin"/>
      <bottom style="thin"/>
    </border>
    <border>
      <left>
        <color indexed="63"/>
      </left>
      <right style="thin"/>
      <top>
        <color indexed="63"/>
      </top>
      <bottom style="thin"/>
    </border>
    <border>
      <left style="hair"/>
      <right>
        <color indexed="63"/>
      </right>
      <top style="thin"/>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thin"/>
      <right style="hair"/>
      <top style="thin"/>
      <bottom style="hair"/>
    </border>
    <border>
      <left style="hair"/>
      <right style="thin"/>
      <top style="thin"/>
      <bottom style="hair"/>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style="thin"/>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hair"/>
    </border>
    <border>
      <left style="hair"/>
      <right style="hair"/>
      <top style="thin"/>
      <bottom style="hair"/>
    </border>
    <border>
      <left style="thin"/>
      <right style="thin"/>
      <top style="hair"/>
      <bottom style="thin"/>
    </border>
    <border>
      <left style="hair"/>
      <right style="hair"/>
      <top style="hair"/>
      <bottom style="thin"/>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hair"/>
      <right style="hair"/>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7" fontId="3" fillId="0" borderId="0" applyFill="0" applyBorder="0" applyAlignment="0">
      <protection/>
    </xf>
    <xf numFmtId="0" fontId="5" fillId="0" borderId="1" applyNumberFormat="0" applyAlignment="0" applyProtection="0"/>
    <xf numFmtId="0" fontId="5" fillId="0" borderId="2">
      <alignment horizontal="left" vertical="center"/>
      <protection/>
    </xf>
    <xf numFmtId="0" fontId="4"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3"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5" fillId="0" borderId="5" applyNumberFormat="0" applyFill="0" applyAlignment="0" applyProtection="0"/>
    <xf numFmtId="0" fontId="36" fillId="29" borderId="0" applyNumberFormat="0" applyBorder="0" applyAlignment="0" applyProtection="0"/>
    <xf numFmtId="0" fontId="37" fillId="30" borderId="6"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30" borderId="11"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6" applyNumberFormat="0" applyAlignment="0" applyProtection="0"/>
    <xf numFmtId="0" fontId="0" fillId="0" borderId="0">
      <alignment/>
      <protection/>
    </xf>
    <xf numFmtId="0" fontId="11" fillId="0" borderId="0">
      <alignment vertical="center"/>
      <protection/>
    </xf>
    <xf numFmtId="0" fontId="46" fillId="32" borderId="0" applyNumberFormat="0" applyBorder="0" applyAlignment="0" applyProtection="0"/>
  </cellStyleXfs>
  <cellXfs count="177">
    <xf numFmtId="0" fontId="0" fillId="0" borderId="0" xfId="0" applyAlignment="1">
      <alignment/>
    </xf>
    <xf numFmtId="0" fontId="2" fillId="0" borderId="0" xfId="65" applyFont="1">
      <alignment/>
      <protection/>
    </xf>
    <xf numFmtId="0" fontId="2" fillId="0" borderId="0" xfId="65" applyFont="1" applyAlignment="1">
      <alignment wrapText="1"/>
      <protection/>
    </xf>
    <xf numFmtId="0" fontId="8" fillId="0" borderId="0" xfId="65" applyFont="1">
      <alignment/>
      <protection/>
    </xf>
    <xf numFmtId="49" fontId="6" fillId="0" borderId="0" xfId="0" applyNumberFormat="1" applyFont="1" applyAlignment="1">
      <alignment horizontal="lef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xf>
    <xf numFmtId="49" fontId="6" fillId="0" borderId="0" xfId="0" applyNumberFormat="1" applyFont="1" applyAlignment="1">
      <alignment horizontal="right" vertical="center"/>
    </xf>
    <xf numFmtId="176" fontId="6" fillId="0" borderId="0" xfId="0" applyNumberFormat="1" applyFont="1" applyBorder="1" applyAlignment="1">
      <alignment vertical="center"/>
    </xf>
    <xf numFmtId="0" fontId="9" fillId="0" borderId="0" xfId="0" applyFont="1" applyAlignment="1">
      <alignment horizontal="left" vertical="center"/>
    </xf>
    <xf numFmtId="0" fontId="8" fillId="0" borderId="0" xfId="0" applyFont="1" applyAlignment="1">
      <alignment vertical="center"/>
    </xf>
    <xf numFmtId="49" fontId="8" fillId="0" borderId="0" xfId="0" applyNumberFormat="1" applyFont="1" applyAlignment="1">
      <alignment horizontal="left" vertical="center"/>
    </xf>
    <xf numFmtId="0" fontId="8" fillId="0" borderId="0" xfId="0" applyFont="1" applyAlignment="1">
      <alignment horizontal="distributed" vertical="center"/>
    </xf>
    <xf numFmtId="49" fontId="8" fillId="0" borderId="0" xfId="0" applyNumberFormat="1" applyFont="1" applyAlignment="1">
      <alignment horizontal="right" vertical="center"/>
    </xf>
    <xf numFmtId="176" fontId="8" fillId="0" borderId="0" xfId="0" applyNumberFormat="1" applyFont="1" applyAlignment="1">
      <alignment vertical="center"/>
    </xf>
    <xf numFmtId="176" fontId="8" fillId="0" borderId="12" xfId="0" applyNumberFormat="1" applyFont="1" applyBorder="1" applyAlignment="1">
      <alignment vertical="center"/>
    </xf>
    <xf numFmtId="176" fontId="8" fillId="0" borderId="0" xfId="0" applyNumberFormat="1" applyFont="1" applyBorder="1" applyAlignment="1">
      <alignment vertical="center"/>
    </xf>
    <xf numFmtId="0" fontId="8" fillId="0" borderId="0" xfId="0" applyFont="1" applyAlignment="1">
      <alignment horizontal="left" vertical="center"/>
    </xf>
    <xf numFmtId="176" fontId="8" fillId="0" borderId="13" xfId="0" applyNumberFormat="1"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xf>
    <xf numFmtId="49" fontId="6" fillId="0" borderId="0" xfId="0" applyNumberFormat="1" applyFont="1" applyBorder="1" applyAlignment="1">
      <alignment horizontal="left" vertical="center"/>
    </xf>
    <xf numFmtId="0" fontId="6" fillId="0" borderId="0" xfId="0" applyFont="1" applyBorder="1" applyAlignment="1">
      <alignment horizontal="distributed" vertical="center"/>
    </xf>
    <xf numFmtId="49" fontId="6" fillId="0" borderId="0" xfId="0" applyNumberFormat="1" applyFont="1" applyBorder="1" applyAlignment="1">
      <alignment horizontal="right" vertical="center"/>
    </xf>
    <xf numFmtId="0" fontId="8" fillId="0" borderId="0" xfId="0" applyFont="1" applyBorder="1" applyAlignment="1">
      <alignment horizontal="distributed"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8" fillId="0" borderId="14" xfId="65" applyFont="1" applyBorder="1" applyAlignment="1">
      <alignment vertical="center"/>
      <protection/>
    </xf>
    <xf numFmtId="0" fontId="8" fillId="0" borderId="15" xfId="65" applyFont="1" applyBorder="1" applyAlignment="1">
      <alignment horizontal="center" vertical="center"/>
      <protection/>
    </xf>
    <xf numFmtId="0" fontId="8" fillId="0" borderId="16" xfId="65" applyFont="1" applyBorder="1" applyAlignment="1">
      <alignment horizontal="center" vertical="center"/>
      <protection/>
    </xf>
    <xf numFmtId="38" fontId="8" fillId="0" borderId="0" xfId="54" applyNumberFormat="1" applyFont="1" applyAlignment="1">
      <alignment/>
    </xf>
    <xf numFmtId="185" fontId="8" fillId="0" borderId="0" xfId="54" applyNumberFormat="1" applyFont="1" applyAlignment="1">
      <alignment/>
    </xf>
    <xf numFmtId="0" fontId="8" fillId="0" borderId="17" xfId="65" applyFont="1" applyBorder="1">
      <alignment/>
      <protection/>
    </xf>
    <xf numFmtId="38" fontId="8" fillId="0" borderId="18" xfId="52" applyFont="1" applyBorder="1" applyAlignment="1">
      <alignment vertical="center"/>
    </xf>
    <xf numFmtId="0" fontId="8" fillId="0" borderId="19" xfId="65" applyFont="1" applyBorder="1" applyAlignment="1">
      <alignment vertical="center"/>
      <protection/>
    </xf>
    <xf numFmtId="181" fontId="8" fillId="0" borderId="20" xfId="65" applyNumberFormat="1" applyFont="1" applyBorder="1" applyAlignment="1">
      <alignment vertical="center"/>
      <protection/>
    </xf>
    <xf numFmtId="185" fontId="8" fillId="0" borderId="0" xfId="52" applyNumberFormat="1" applyFont="1" applyAlignment="1">
      <alignment/>
    </xf>
    <xf numFmtId="38" fontId="8" fillId="0" borderId="21" xfId="54" applyFont="1" applyBorder="1" applyAlignment="1">
      <alignment vertical="center"/>
    </xf>
    <xf numFmtId="0" fontId="8" fillId="0" borderId="22" xfId="65" applyFont="1" applyBorder="1" applyAlignment="1">
      <alignment vertical="center"/>
      <protection/>
    </xf>
    <xf numFmtId="181" fontId="8" fillId="0" borderId="23" xfId="65" applyNumberFormat="1" applyFont="1" applyBorder="1" applyAlignment="1">
      <alignment vertical="center"/>
      <protection/>
    </xf>
    <xf numFmtId="181" fontId="8" fillId="0" borderId="23" xfId="65" applyNumberFormat="1" applyFont="1" applyBorder="1" applyAlignment="1" quotePrefix="1">
      <alignment horizontal="right" vertical="center"/>
      <protection/>
    </xf>
    <xf numFmtId="38" fontId="8" fillId="0" borderId="24" xfId="54" applyFont="1" applyBorder="1" applyAlignment="1">
      <alignment vertical="center"/>
    </xf>
    <xf numFmtId="0" fontId="8" fillId="0" borderId="25" xfId="65" applyFont="1" applyBorder="1" applyAlignment="1">
      <alignment vertical="center"/>
      <protection/>
    </xf>
    <xf numFmtId="181" fontId="8" fillId="0" borderId="26" xfId="65" applyNumberFormat="1" applyFont="1" applyBorder="1" applyAlignment="1">
      <alignment vertical="center"/>
      <protection/>
    </xf>
    <xf numFmtId="38" fontId="8" fillId="0" borderId="27" xfId="54" applyNumberFormat="1" applyFont="1" applyBorder="1" applyAlignment="1">
      <alignment vertical="center"/>
    </xf>
    <xf numFmtId="181" fontId="8" fillId="0" borderId="28" xfId="65" applyNumberFormat="1" applyFont="1" applyBorder="1" applyAlignment="1">
      <alignment vertical="center"/>
      <protection/>
    </xf>
    <xf numFmtId="0" fontId="8" fillId="0" borderId="29" xfId="65" applyFont="1" applyBorder="1">
      <alignment/>
      <protection/>
    </xf>
    <xf numFmtId="190" fontId="6" fillId="0" borderId="0" xfId="0" applyNumberFormat="1" applyFont="1" applyAlignment="1">
      <alignment vertical="center"/>
    </xf>
    <xf numFmtId="190" fontId="6" fillId="0" borderId="0" xfId="0" applyNumberFormat="1" applyFont="1" applyBorder="1" applyAlignment="1">
      <alignment vertical="center"/>
    </xf>
    <xf numFmtId="190" fontId="6" fillId="0" borderId="12" xfId="0" applyNumberFormat="1" applyFont="1" applyBorder="1" applyAlignment="1">
      <alignment vertical="center"/>
    </xf>
    <xf numFmtId="190" fontId="6" fillId="0" borderId="13" xfId="0" applyNumberFormat="1" applyFont="1" applyBorder="1" applyAlignment="1">
      <alignment vertical="center"/>
    </xf>
    <xf numFmtId="190" fontId="9" fillId="0" borderId="0" xfId="0" applyNumberFormat="1" applyFont="1" applyAlignment="1">
      <alignment horizontal="left" vertical="center"/>
    </xf>
    <xf numFmtId="190" fontId="8" fillId="0" borderId="0" xfId="0" applyNumberFormat="1" applyFont="1" applyBorder="1" applyAlignment="1">
      <alignment vertical="center"/>
    </xf>
    <xf numFmtId="190" fontId="8" fillId="0" borderId="0" xfId="0" applyNumberFormat="1" applyFont="1" applyAlignment="1">
      <alignment vertical="center"/>
    </xf>
    <xf numFmtId="190" fontId="6" fillId="0" borderId="2" xfId="0" applyNumberFormat="1" applyFont="1" applyBorder="1" applyAlignment="1">
      <alignment vertical="center"/>
    </xf>
    <xf numFmtId="0" fontId="12" fillId="0" borderId="0" xfId="0" applyFont="1" applyAlignment="1">
      <alignment/>
    </xf>
    <xf numFmtId="0" fontId="6" fillId="0" borderId="0" xfId="0" applyFont="1" applyAlignment="1">
      <alignment horizontal="distributed" vertical="center" wrapText="1"/>
    </xf>
    <xf numFmtId="196" fontId="8" fillId="0" borderId="30" xfId="54" applyNumberFormat="1" applyFont="1" applyFill="1" applyBorder="1" applyAlignment="1">
      <alignment vertical="center"/>
    </xf>
    <xf numFmtId="196" fontId="8" fillId="0" borderId="31" xfId="54" applyNumberFormat="1" applyFont="1" applyBorder="1" applyAlignment="1">
      <alignment vertical="center"/>
    </xf>
    <xf numFmtId="196" fontId="8" fillId="0" borderId="32" xfId="54" applyNumberFormat="1" applyFont="1" applyBorder="1" applyAlignment="1">
      <alignment vertical="center"/>
    </xf>
    <xf numFmtId="196" fontId="8" fillId="0" borderId="33" xfId="54" applyNumberFormat="1" applyFont="1" applyBorder="1" applyAlignment="1">
      <alignment vertical="center"/>
    </xf>
    <xf numFmtId="196" fontId="8" fillId="0" borderId="34" xfId="54" applyNumberFormat="1" applyFont="1" applyBorder="1" applyAlignment="1">
      <alignment vertical="center"/>
    </xf>
    <xf numFmtId="0" fontId="8" fillId="0" borderId="0" xfId="65" applyFont="1" applyFill="1">
      <alignment/>
      <protection/>
    </xf>
    <xf numFmtId="0" fontId="6" fillId="0" borderId="0" xfId="0" applyFont="1" applyAlignment="1">
      <alignment horizontal="right"/>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xf>
    <xf numFmtId="0" fontId="8" fillId="0" borderId="0" xfId="65" applyFont="1" applyBorder="1" applyAlignment="1">
      <alignment horizontal="right"/>
      <protection/>
    </xf>
    <xf numFmtId="0" fontId="8" fillId="0" borderId="35" xfId="65" applyFont="1" applyBorder="1" applyAlignment="1">
      <alignment horizontal="center" vertical="center"/>
      <protection/>
    </xf>
    <xf numFmtId="0" fontId="8" fillId="0" borderId="36" xfId="65" applyFont="1" applyBorder="1" applyAlignment="1">
      <alignment horizontal="center" vertical="center"/>
      <protection/>
    </xf>
    <xf numFmtId="0" fontId="8" fillId="0" borderId="15" xfId="65" applyFont="1" applyBorder="1" applyAlignment="1">
      <alignment horizontal="center" vertical="center"/>
      <protection/>
    </xf>
    <xf numFmtId="181" fontId="8" fillId="0" borderId="37" xfId="54" applyNumberFormat="1" applyFont="1" applyBorder="1" applyAlignment="1">
      <alignment horizontal="right" vertical="center"/>
    </xf>
    <xf numFmtId="181" fontId="8" fillId="0" borderId="38" xfId="54" applyNumberFormat="1" applyFont="1" applyBorder="1" applyAlignment="1">
      <alignment horizontal="right" vertical="center"/>
    </xf>
    <xf numFmtId="0" fontId="8" fillId="0" borderId="35" xfId="65" applyFont="1" applyBorder="1" applyAlignment="1">
      <alignment horizontal="distributed" vertical="center" indent="2"/>
      <protection/>
    </xf>
    <xf numFmtId="0" fontId="8" fillId="0" borderId="36" xfId="65" applyFont="1" applyBorder="1" applyAlignment="1">
      <alignment horizontal="distributed" vertical="center" indent="2"/>
      <protection/>
    </xf>
    <xf numFmtId="0" fontId="8" fillId="0" borderId="16" xfId="65" applyFont="1" applyBorder="1" applyAlignment="1">
      <alignment horizontal="center" vertical="center"/>
      <protection/>
    </xf>
    <xf numFmtId="0" fontId="8" fillId="0" borderId="12" xfId="65" applyFont="1" applyFill="1" applyBorder="1" applyAlignment="1">
      <alignment horizontal="left" vertical="center"/>
      <protection/>
    </xf>
    <xf numFmtId="38" fontId="8" fillId="0" borderId="0" xfId="54" applyNumberFormat="1" applyFont="1" applyFill="1" applyAlignment="1">
      <alignment/>
    </xf>
    <xf numFmtId="0" fontId="8" fillId="0" borderId="39" xfId="65" applyFont="1" applyFill="1" applyBorder="1">
      <alignment/>
      <protection/>
    </xf>
    <xf numFmtId="0" fontId="8" fillId="0" borderId="40" xfId="65" applyFont="1" applyFill="1" applyBorder="1" applyAlignment="1">
      <alignment horizontal="distributed" vertical="center" indent="1"/>
      <protection/>
    </xf>
    <xf numFmtId="0" fontId="8" fillId="0" borderId="41" xfId="65" applyFont="1" applyFill="1" applyBorder="1" applyAlignment="1">
      <alignment horizontal="distributed" vertical="center" indent="1"/>
      <protection/>
    </xf>
    <xf numFmtId="0" fontId="8" fillId="0" borderId="42" xfId="65" applyFont="1" applyFill="1" applyBorder="1" applyAlignment="1">
      <alignment horizontal="distributed" vertical="center" indent="2"/>
      <protection/>
    </xf>
    <xf numFmtId="0" fontId="8" fillId="0" borderId="43" xfId="65" applyFont="1" applyFill="1" applyBorder="1" applyAlignment="1">
      <alignment horizontal="distributed" vertical="center" indent="2"/>
      <protection/>
    </xf>
    <xf numFmtId="0" fontId="8" fillId="0" borderId="17" xfId="65" applyFont="1" applyFill="1" applyBorder="1">
      <alignment/>
      <protection/>
    </xf>
    <xf numFmtId="0" fontId="8" fillId="0" borderId="12" xfId="65" applyFont="1" applyFill="1" applyBorder="1" applyAlignment="1">
      <alignment horizontal="distributed" vertical="center" indent="1"/>
      <protection/>
    </xf>
    <xf numFmtId="0" fontId="8" fillId="0" borderId="29" xfId="65" applyFont="1" applyFill="1" applyBorder="1" applyAlignment="1">
      <alignment horizontal="distributed" vertical="center" indent="1"/>
      <protection/>
    </xf>
    <xf numFmtId="0" fontId="8" fillId="0" borderId="44" xfId="65" applyFont="1" applyFill="1" applyBorder="1" applyAlignment="1">
      <alignment horizontal="center" vertical="center"/>
      <protection/>
    </xf>
    <xf numFmtId="38" fontId="8" fillId="0" borderId="45" xfId="54" applyNumberFormat="1" applyFont="1" applyFill="1" applyBorder="1" applyAlignment="1">
      <alignment horizontal="center" vertical="center"/>
    </xf>
    <xf numFmtId="0" fontId="8" fillId="0" borderId="19" xfId="65" applyFont="1" applyFill="1" applyBorder="1">
      <alignment/>
      <protection/>
    </xf>
    <xf numFmtId="0" fontId="8" fillId="0" borderId="46" xfId="65" applyFont="1" applyFill="1" applyBorder="1" applyAlignment="1">
      <alignment horizontal="distributed" vertical="center"/>
      <protection/>
    </xf>
    <xf numFmtId="0" fontId="8" fillId="0" borderId="20" xfId="65" applyFont="1" applyFill="1" applyBorder="1" applyAlignment="1">
      <alignment horizontal="distributed" vertical="center"/>
      <protection/>
    </xf>
    <xf numFmtId="38" fontId="8" fillId="0" borderId="47" xfId="54" applyFont="1" applyFill="1" applyBorder="1" applyAlignment="1">
      <alignment vertical="center"/>
    </xf>
    <xf numFmtId="196" fontId="8" fillId="0" borderId="48" xfId="54" applyNumberFormat="1" applyFont="1" applyFill="1" applyBorder="1" applyAlignment="1">
      <alignment vertical="center"/>
    </xf>
    <xf numFmtId="0" fontId="8" fillId="0" borderId="22" xfId="65" applyFont="1" applyFill="1" applyBorder="1">
      <alignment/>
      <protection/>
    </xf>
    <xf numFmtId="0" fontId="8" fillId="0" borderId="49" xfId="65" applyFont="1" applyFill="1" applyBorder="1" applyAlignment="1">
      <alignment horizontal="distributed" vertical="center"/>
      <protection/>
    </xf>
    <xf numFmtId="0" fontId="8" fillId="0" borderId="23" xfId="65" applyFont="1" applyFill="1" applyBorder="1" applyAlignment="1">
      <alignment horizontal="distributed" vertical="center"/>
      <protection/>
    </xf>
    <xf numFmtId="38" fontId="8" fillId="0" borderId="50" xfId="54" applyFont="1" applyFill="1" applyBorder="1" applyAlignment="1">
      <alignment vertical="center"/>
    </xf>
    <xf numFmtId="196" fontId="8" fillId="0" borderId="51" xfId="54" applyNumberFormat="1" applyFont="1" applyFill="1" applyBorder="1" applyAlignment="1">
      <alignment vertical="center"/>
    </xf>
    <xf numFmtId="0" fontId="6" fillId="0" borderId="49" xfId="65" applyFont="1" applyFill="1" applyBorder="1" applyAlignment="1">
      <alignment horizontal="distributed" vertical="center" shrinkToFit="1"/>
      <protection/>
    </xf>
    <xf numFmtId="0" fontId="8" fillId="0" borderId="23" xfId="65" applyFont="1" applyFill="1" applyBorder="1" applyAlignment="1">
      <alignment vertical="center" shrinkToFit="1"/>
      <protection/>
    </xf>
    <xf numFmtId="0" fontId="8" fillId="0" borderId="25" xfId="65" applyFont="1" applyFill="1" applyBorder="1">
      <alignment/>
      <protection/>
    </xf>
    <xf numFmtId="0" fontId="8" fillId="0" borderId="52" xfId="65" applyFont="1" applyFill="1" applyBorder="1" applyAlignment="1">
      <alignment horizontal="distributed" vertical="center"/>
      <protection/>
    </xf>
    <xf numFmtId="0" fontId="8" fillId="0" borderId="26" xfId="65" applyFont="1" applyFill="1" applyBorder="1" applyAlignment="1">
      <alignment horizontal="distributed" vertical="center"/>
      <protection/>
    </xf>
    <xf numFmtId="38" fontId="8" fillId="0" borderId="53" xfId="54" applyFont="1" applyFill="1" applyBorder="1" applyAlignment="1">
      <alignment vertical="center"/>
    </xf>
    <xf numFmtId="196" fontId="8" fillId="0" borderId="54" xfId="54" applyNumberFormat="1" applyFont="1" applyFill="1" applyBorder="1" applyAlignment="1">
      <alignment vertical="center"/>
    </xf>
    <xf numFmtId="0" fontId="8" fillId="0" borderId="14" xfId="65" applyFont="1" applyFill="1" applyBorder="1">
      <alignment/>
      <protection/>
    </xf>
    <xf numFmtId="0" fontId="8" fillId="0" borderId="2" xfId="65" applyFont="1" applyFill="1" applyBorder="1" applyAlignment="1">
      <alignment horizontal="distributed" vertical="center"/>
      <protection/>
    </xf>
    <xf numFmtId="0" fontId="8" fillId="0" borderId="28" xfId="65" applyFont="1" applyFill="1" applyBorder="1" applyAlignment="1">
      <alignment horizontal="distributed" vertical="center"/>
      <protection/>
    </xf>
    <xf numFmtId="38" fontId="8" fillId="0" borderId="55" xfId="54" applyFont="1" applyFill="1" applyBorder="1" applyAlignment="1">
      <alignment vertical="center"/>
    </xf>
    <xf numFmtId="0" fontId="8" fillId="0" borderId="12" xfId="65" applyFont="1" applyFill="1" applyBorder="1" applyAlignment="1">
      <alignment horizontal="distributed" vertical="center"/>
      <protection/>
    </xf>
    <xf numFmtId="0" fontId="8" fillId="0" borderId="29" xfId="65" applyFont="1" applyFill="1" applyBorder="1" applyAlignment="1">
      <alignment horizontal="distributed" vertical="center"/>
      <protection/>
    </xf>
    <xf numFmtId="181" fontId="8" fillId="0" borderId="56" xfId="54" applyNumberFormat="1" applyFont="1" applyFill="1" applyBorder="1" applyAlignment="1">
      <alignment horizontal="right" vertical="center"/>
    </xf>
    <xf numFmtId="181" fontId="8" fillId="0" borderId="57" xfId="54" applyNumberFormat="1" applyFont="1" applyFill="1" applyBorder="1" applyAlignment="1">
      <alignment horizontal="right" vertical="center"/>
    </xf>
    <xf numFmtId="0" fontId="2" fillId="0" borderId="0" xfId="65" applyFont="1" applyFill="1">
      <alignment/>
      <protection/>
    </xf>
    <xf numFmtId="0" fontId="10" fillId="0" borderId="0" xfId="65" applyFont="1" applyFill="1" applyAlignment="1">
      <alignment vertical="center"/>
      <protection/>
    </xf>
    <xf numFmtId="0" fontId="8" fillId="0" borderId="0" xfId="65" applyFont="1" applyFill="1" applyAlignment="1">
      <alignment vertical="center"/>
      <protection/>
    </xf>
    <xf numFmtId="0" fontId="8" fillId="0" borderId="0" xfId="65" applyFont="1" applyFill="1" applyBorder="1" applyAlignment="1">
      <alignment horizontal="right"/>
      <protection/>
    </xf>
    <xf numFmtId="0" fontId="8" fillId="0" borderId="58" xfId="65" applyFont="1" applyFill="1" applyBorder="1" applyAlignment="1">
      <alignment horizontal="distributed" vertical="center" indent="1"/>
      <protection/>
    </xf>
    <xf numFmtId="0" fontId="8" fillId="0" borderId="42" xfId="65" applyFont="1" applyFill="1" applyBorder="1" applyAlignment="1">
      <alignment horizontal="center" vertical="center"/>
      <protection/>
    </xf>
    <xf numFmtId="0" fontId="8" fillId="0" borderId="43" xfId="65" applyFont="1" applyFill="1" applyBorder="1" applyAlignment="1">
      <alignment horizontal="center" vertical="center"/>
      <protection/>
    </xf>
    <xf numFmtId="0" fontId="8" fillId="0" borderId="35" xfId="65" applyFont="1" applyFill="1" applyBorder="1" applyAlignment="1">
      <alignment horizontal="center" vertical="center"/>
      <protection/>
    </xf>
    <xf numFmtId="0" fontId="8" fillId="0" borderId="59" xfId="65" applyFont="1" applyFill="1" applyBorder="1" applyAlignment="1">
      <alignment horizontal="center" vertical="center"/>
      <protection/>
    </xf>
    <xf numFmtId="0" fontId="8" fillId="0" borderId="36" xfId="65" applyFont="1" applyFill="1" applyBorder="1" applyAlignment="1">
      <alignment horizontal="center" vertical="center"/>
      <protection/>
    </xf>
    <xf numFmtId="0" fontId="8" fillId="0" borderId="60" xfId="65" applyFont="1" applyFill="1" applyBorder="1" applyAlignment="1">
      <alignment horizontal="distributed" vertical="center" indent="1"/>
      <protection/>
    </xf>
    <xf numFmtId="0" fontId="8" fillId="0" borderId="45" xfId="65" applyFont="1" applyFill="1" applyBorder="1" applyAlignment="1">
      <alignment horizontal="center" vertical="center"/>
      <protection/>
    </xf>
    <xf numFmtId="0" fontId="8" fillId="0" borderId="15" xfId="65" applyFont="1" applyFill="1" applyBorder="1" applyAlignment="1">
      <alignment horizontal="center" vertical="center"/>
      <protection/>
    </xf>
    <xf numFmtId="0" fontId="8" fillId="0" borderId="61" xfId="65" applyFont="1" applyFill="1" applyBorder="1" applyAlignment="1">
      <alignment horizontal="center" vertical="center"/>
      <protection/>
    </xf>
    <xf numFmtId="0" fontId="8" fillId="0" borderId="16" xfId="65" applyFont="1" applyFill="1" applyBorder="1" applyAlignment="1">
      <alignment horizontal="center" vertical="center"/>
      <protection/>
    </xf>
    <xf numFmtId="0" fontId="8" fillId="0" borderId="58" xfId="65" applyFont="1" applyFill="1" applyBorder="1" applyAlignment="1">
      <alignment horizontal="distributed" vertical="center" indent="1"/>
      <protection/>
    </xf>
    <xf numFmtId="38" fontId="8" fillId="0" borderId="42" xfId="54" applyFont="1" applyFill="1" applyBorder="1" applyAlignment="1">
      <alignment vertical="center"/>
    </xf>
    <xf numFmtId="180" fontId="8" fillId="0" borderId="43" xfId="54" applyNumberFormat="1" applyFont="1" applyFill="1" applyBorder="1" applyAlignment="1">
      <alignment vertical="center"/>
    </xf>
    <xf numFmtId="38" fontId="8" fillId="0" borderId="35" xfId="54" applyFont="1" applyFill="1" applyBorder="1" applyAlignment="1">
      <alignment horizontal="right" vertical="center"/>
    </xf>
    <xf numFmtId="38" fontId="8" fillId="0" borderId="59" xfId="54" applyFont="1" applyFill="1" applyBorder="1" applyAlignment="1">
      <alignment horizontal="right" vertical="center"/>
    </xf>
    <xf numFmtId="180" fontId="8" fillId="0" borderId="36" xfId="54" applyNumberFormat="1" applyFont="1" applyFill="1" applyBorder="1" applyAlignment="1">
      <alignment vertical="center"/>
    </xf>
    <xf numFmtId="176" fontId="8" fillId="0" borderId="42" xfId="54" applyNumberFormat="1" applyFont="1" applyFill="1" applyBorder="1" applyAlignment="1">
      <alignment vertical="center"/>
    </xf>
    <xf numFmtId="0" fontId="8" fillId="0" borderId="60" xfId="65" applyFont="1" applyFill="1" applyBorder="1" applyAlignment="1">
      <alignment horizontal="distributed" vertical="center" indent="1"/>
      <protection/>
    </xf>
    <xf numFmtId="38" fontId="8" fillId="0" borderId="44" xfId="54" applyFont="1" applyFill="1" applyBorder="1" applyAlignment="1">
      <alignment vertical="center"/>
    </xf>
    <xf numFmtId="180" fontId="8" fillId="0" borderId="45" xfId="54" applyNumberFormat="1" applyFont="1" applyFill="1" applyBorder="1" applyAlignment="1">
      <alignment vertical="center"/>
    </xf>
    <xf numFmtId="38" fontId="8" fillId="0" borderId="15" xfId="54" applyFont="1" applyFill="1" applyBorder="1" applyAlignment="1">
      <alignment horizontal="right" vertical="center"/>
    </xf>
    <xf numFmtId="38" fontId="8" fillId="0" borderId="61" xfId="54" applyFont="1" applyFill="1" applyBorder="1" applyAlignment="1">
      <alignment horizontal="right" vertical="center"/>
    </xf>
    <xf numFmtId="180" fontId="8" fillId="0" borderId="16" xfId="54" applyNumberFormat="1" applyFont="1" applyFill="1" applyBorder="1" applyAlignment="1">
      <alignment vertical="center"/>
    </xf>
    <xf numFmtId="176" fontId="8" fillId="0" borderId="44" xfId="54" applyNumberFormat="1" applyFont="1" applyFill="1" applyBorder="1" applyAlignment="1">
      <alignment vertical="center"/>
    </xf>
    <xf numFmtId="0" fontId="8" fillId="0" borderId="35" xfId="65" applyFont="1" applyFill="1" applyBorder="1" applyAlignment="1">
      <alignment horizontal="distributed" vertical="center" indent="1"/>
      <protection/>
    </xf>
    <xf numFmtId="0" fontId="8" fillId="0" borderId="36" xfId="65" applyFont="1" applyFill="1" applyBorder="1" applyAlignment="1">
      <alignment horizontal="distributed" vertical="center" indent="1"/>
      <protection/>
    </xf>
    <xf numFmtId="38" fontId="8" fillId="0" borderId="62" xfId="54" applyFont="1" applyFill="1" applyBorder="1" applyAlignment="1">
      <alignment horizontal="right" vertical="center"/>
    </xf>
    <xf numFmtId="0" fontId="8" fillId="0" borderId="63" xfId="65" applyFont="1" applyFill="1" applyBorder="1" applyAlignment="1">
      <alignment vertical="center"/>
      <protection/>
    </xf>
    <xf numFmtId="0" fontId="8" fillId="0" borderId="21" xfId="65" applyFont="1" applyFill="1" applyBorder="1" applyAlignment="1">
      <alignment horizontal="distributed" vertical="center" indent="1"/>
      <protection/>
    </xf>
    <xf numFmtId="0" fontId="8" fillId="0" borderId="32" xfId="65" applyFont="1" applyFill="1" applyBorder="1" applyAlignment="1">
      <alignment horizontal="distributed" vertical="center" indent="1"/>
      <protection/>
    </xf>
    <xf numFmtId="0" fontId="8" fillId="0" borderId="49" xfId="54" applyNumberFormat="1" applyFont="1" applyFill="1" applyBorder="1" applyAlignment="1" quotePrefix="1">
      <alignment horizontal="right" vertical="center"/>
    </xf>
    <xf numFmtId="0" fontId="8" fillId="0" borderId="23" xfId="65" applyFont="1" applyFill="1" applyBorder="1" applyAlignment="1">
      <alignment vertical="center"/>
      <protection/>
    </xf>
    <xf numFmtId="38" fontId="8" fillId="0" borderId="49" xfId="54" applyFont="1" applyFill="1" applyBorder="1" applyAlignment="1">
      <alignment horizontal="right" vertical="center"/>
    </xf>
    <xf numFmtId="180" fontId="8" fillId="0" borderId="49" xfId="54" applyNumberFormat="1" applyFont="1" applyFill="1" applyBorder="1" applyAlignment="1">
      <alignment horizontal="right" vertical="center"/>
    </xf>
    <xf numFmtId="0" fontId="8" fillId="0" borderId="37" xfId="65" applyFont="1" applyFill="1" applyBorder="1" applyAlignment="1">
      <alignment horizontal="distributed" vertical="center" indent="1"/>
      <protection/>
    </xf>
    <xf numFmtId="0" fontId="8" fillId="0" borderId="38" xfId="65" applyFont="1" applyFill="1" applyBorder="1" applyAlignment="1">
      <alignment horizontal="distributed" vertical="center" indent="1"/>
      <protection/>
    </xf>
    <xf numFmtId="180" fontId="8" fillId="0" borderId="12" xfId="54" applyNumberFormat="1" applyFont="1" applyFill="1" applyBorder="1" applyAlignment="1">
      <alignment horizontal="right" vertical="center"/>
    </xf>
    <xf numFmtId="0" fontId="8" fillId="0" borderId="29" xfId="65" applyFont="1" applyFill="1" applyBorder="1" applyAlignment="1">
      <alignment vertical="center"/>
      <protection/>
    </xf>
    <xf numFmtId="0" fontId="8" fillId="0" borderId="0" xfId="65" applyFont="1" applyFill="1" applyBorder="1" applyAlignment="1">
      <alignment vertical="center"/>
      <protection/>
    </xf>
    <xf numFmtId="0" fontId="8" fillId="0" borderId="0" xfId="65" applyFont="1" applyFill="1" applyBorder="1" applyAlignment="1">
      <alignment horizontal="distributed" vertical="center" indent="1"/>
      <protection/>
    </xf>
    <xf numFmtId="180" fontId="8" fillId="0" borderId="0" xfId="54" applyNumberFormat="1" applyFont="1" applyFill="1" applyBorder="1" applyAlignment="1">
      <alignment horizontal="right" vertical="center"/>
    </xf>
    <xf numFmtId="0" fontId="8" fillId="0" borderId="0" xfId="65" applyFont="1" applyFill="1" applyAlignment="1">
      <alignment horizontal="right" vertical="top"/>
      <protection/>
    </xf>
    <xf numFmtId="0" fontId="8" fillId="0" borderId="44" xfId="65" applyFont="1" applyFill="1" applyBorder="1" applyAlignment="1">
      <alignment horizontal="center" vertical="center" shrinkToFit="1"/>
      <protection/>
    </xf>
    <xf numFmtId="0" fontId="8" fillId="0" borderId="64" xfId="65" applyFont="1" applyFill="1" applyBorder="1" applyAlignment="1">
      <alignment horizontal="distributed" vertical="center" indent="1"/>
      <protection/>
    </xf>
    <xf numFmtId="38" fontId="8" fillId="0" borderId="56" xfId="54" applyFont="1" applyFill="1" applyBorder="1" applyAlignment="1">
      <alignment vertical="center"/>
    </xf>
    <xf numFmtId="180" fontId="8" fillId="0" borderId="57" xfId="54" applyNumberFormat="1" applyFont="1" applyFill="1" applyBorder="1" applyAlignment="1">
      <alignment vertical="center"/>
    </xf>
    <xf numFmtId="38" fontId="8" fillId="0" borderId="37" xfId="54" applyFont="1" applyFill="1" applyBorder="1" applyAlignment="1" quotePrefix="1">
      <alignment horizontal="right" vertical="center"/>
    </xf>
    <xf numFmtId="38" fontId="8" fillId="0" borderId="65" xfId="54" applyFont="1" applyFill="1" applyBorder="1" applyAlignment="1" quotePrefix="1">
      <alignment horizontal="right" vertical="center"/>
    </xf>
    <xf numFmtId="180" fontId="8" fillId="0" borderId="38" xfId="54" applyNumberFormat="1" applyFont="1" applyFill="1" applyBorder="1" applyAlignment="1" quotePrefix="1">
      <alignment horizontal="right" vertical="center"/>
    </xf>
    <xf numFmtId="176" fontId="8" fillId="0" borderId="56" xfId="54" applyNumberFormat="1" applyFont="1" applyFill="1" applyBorder="1" applyAlignment="1">
      <alignment vertical="center"/>
    </xf>
    <xf numFmtId="180" fontId="8" fillId="0" borderId="38" xfId="54" applyNumberFormat="1"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3</xdr:row>
      <xdr:rowOff>9525</xdr:rowOff>
    </xdr:from>
    <xdr:ext cx="6134100" cy="8181975"/>
    <xdr:sp>
      <xdr:nvSpPr>
        <xdr:cNvPr id="1" name="テキスト ボックス 1"/>
        <xdr:cNvSpPr txBox="1">
          <a:spLocks noChangeArrowheads="1"/>
        </xdr:cNvSpPr>
      </xdr:nvSpPr>
      <xdr:spPr>
        <a:xfrm>
          <a:off x="104775" y="523875"/>
          <a:ext cx="6134100" cy="81819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総括事項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人口減少や少子高齢化が急速に進展する中で、医療需要が大きく変化することが見込まれて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おり、地域ごとに適切な医療提供体制の再構築が必要となっていくなど、医療を取り巻く環境</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は従来にも増して大きく変化しております。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このような環境の中、津島市民病院が地域において果たす役割は益々大きくなっていくもの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と思われます。地域医療の核となる医療機関として、医療の質の向上に努めるとともに、地域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住民に安心・信頼される病院づくりに努めております。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平成</a:t>
          </a:r>
          <a:r>
            <a:rPr lang="en-US" cap="none" sz="1050" b="0" i="0" u="none" baseline="0">
              <a:solidFill>
                <a:srgbClr val="000000"/>
              </a:solidFill>
              <a:latin typeface="ＭＳ 明朝"/>
              <a:ea typeface="ＭＳ 明朝"/>
              <a:cs typeface="ＭＳ 明朝"/>
            </a:rPr>
            <a:t>29</a:t>
          </a:r>
          <a:r>
            <a:rPr lang="en-US" cap="none" sz="1050" b="0" i="0" u="none" baseline="0">
              <a:solidFill>
                <a:srgbClr val="000000"/>
              </a:solidFill>
              <a:latin typeface="ＭＳ 明朝"/>
              <a:ea typeface="ＭＳ 明朝"/>
              <a:cs typeface="ＭＳ 明朝"/>
            </a:rPr>
            <a:t>年度は、前年度に策定しました「津島市民病院新改革プラン」に基づき、経営改善の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取り組みを進めるとともに、各診療科の収入目標値を定め目標達成に向けて努めてまいりまし</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年度当初には患者数が大きく落ち込み、これを受けて、医療職を中心とするプロジェクト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チームを院内に設置し、「病床・診療科の再編」についてのシミュレーションを行いました。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シミュレーション結果に基づき、</a:t>
          </a:r>
          <a:r>
            <a:rPr lang="en-US" cap="none" sz="1050" b="0" i="0" u="none" baseline="0">
              <a:solidFill>
                <a:srgbClr val="000000"/>
              </a:solidFill>
              <a:latin typeface="ＭＳ 明朝"/>
              <a:ea typeface="ＭＳ 明朝"/>
              <a:cs typeface="ＭＳ 明朝"/>
            </a:rPr>
            <a:t>10</a:t>
          </a:r>
          <a:r>
            <a:rPr lang="en-US" cap="none" sz="1050" b="0" i="0" u="none" baseline="0">
              <a:solidFill>
                <a:srgbClr val="000000"/>
              </a:solidFill>
              <a:latin typeface="ＭＳ 明朝"/>
              <a:ea typeface="ＭＳ 明朝"/>
              <a:cs typeface="ＭＳ 明朝"/>
            </a:rPr>
            <a:t>月からは</a:t>
          </a:r>
          <a:r>
            <a:rPr lang="en-US" cap="none" sz="1050" b="0" i="0" u="none" baseline="0">
              <a:solidFill>
                <a:srgbClr val="000000"/>
              </a:solidFill>
              <a:latin typeface="ＭＳ 明朝"/>
              <a:ea typeface="ＭＳ 明朝"/>
              <a:cs typeface="ＭＳ 明朝"/>
            </a:rPr>
            <a:t>51</a:t>
          </a:r>
          <a:r>
            <a:rPr lang="en-US" cap="none" sz="1050" b="0" i="0" u="none" baseline="0">
              <a:solidFill>
                <a:srgbClr val="000000"/>
              </a:solidFill>
              <a:latin typeface="ＭＳ 明朝"/>
              <a:ea typeface="ＭＳ 明朝"/>
              <a:cs typeface="ＭＳ 明朝"/>
            </a:rPr>
            <a:t>床を休止し稼働病床を</a:t>
          </a:r>
          <a:r>
            <a:rPr lang="en-US" cap="none" sz="1050" b="0" i="0" u="none" baseline="0">
              <a:solidFill>
                <a:srgbClr val="000000"/>
              </a:solidFill>
              <a:latin typeface="ＭＳ 明朝"/>
              <a:ea typeface="ＭＳ 明朝"/>
              <a:cs typeface="ＭＳ 明朝"/>
            </a:rPr>
            <a:t>389</a:t>
          </a:r>
          <a:r>
            <a:rPr lang="en-US" cap="none" sz="1050" b="0" i="0" u="none" baseline="0">
              <a:solidFill>
                <a:srgbClr val="000000"/>
              </a:solidFill>
              <a:latin typeface="ＭＳ 明朝"/>
              <a:ea typeface="ＭＳ 明朝"/>
              <a:cs typeface="ＭＳ 明朝"/>
            </a:rPr>
            <a:t>床にするとともに、</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ＨＣＵ病床７床の運用を開始いたしました。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同じく</a:t>
          </a:r>
          <a:r>
            <a:rPr lang="en-US" cap="none" sz="1050" b="0" i="0" u="none" baseline="0">
              <a:solidFill>
                <a:srgbClr val="000000"/>
              </a:solidFill>
              <a:latin typeface="ＭＳ 明朝"/>
              <a:ea typeface="ＭＳ 明朝"/>
              <a:cs typeface="ＭＳ 明朝"/>
            </a:rPr>
            <a:t>10</a:t>
          </a:r>
          <a:r>
            <a:rPr lang="en-US" cap="none" sz="1050" b="0" i="0" u="none" baseline="0">
              <a:solidFill>
                <a:srgbClr val="000000"/>
              </a:solidFill>
              <a:latin typeface="ＭＳ 明朝"/>
              <a:ea typeface="ＭＳ 明朝"/>
              <a:cs typeface="ＭＳ 明朝"/>
            </a:rPr>
            <a:t>月に、「内分泌内科」、「腎臓内科」、「緩和ケア内科」、「病理診断科」の４診</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療科を新たに標榜し、それまでの</a:t>
          </a:r>
          <a:r>
            <a:rPr lang="en-US" cap="none" sz="1050" b="0" i="0" u="none" baseline="0">
              <a:solidFill>
                <a:srgbClr val="000000"/>
              </a:solidFill>
              <a:latin typeface="ＭＳ 明朝"/>
              <a:ea typeface="ＭＳ 明朝"/>
              <a:cs typeface="ＭＳ 明朝"/>
            </a:rPr>
            <a:t>19</a:t>
          </a:r>
          <a:r>
            <a:rPr lang="en-US" cap="none" sz="1050" b="0" i="0" u="none" baseline="0">
              <a:solidFill>
                <a:srgbClr val="000000"/>
              </a:solidFill>
              <a:latin typeface="ＭＳ 明朝"/>
              <a:ea typeface="ＭＳ 明朝"/>
              <a:cs typeface="ＭＳ 明朝"/>
            </a:rPr>
            <a:t>診療科から</a:t>
          </a:r>
          <a:r>
            <a:rPr lang="en-US" cap="none" sz="1050" b="0" i="0" u="none" baseline="0">
              <a:solidFill>
                <a:srgbClr val="000000"/>
              </a:solidFill>
              <a:latin typeface="ＭＳ 明朝"/>
              <a:ea typeface="ＭＳ 明朝"/>
              <a:cs typeface="ＭＳ 明朝"/>
            </a:rPr>
            <a:t>23</a:t>
          </a:r>
          <a:r>
            <a:rPr lang="en-US" cap="none" sz="1050" b="0" i="0" u="none" baseline="0">
              <a:solidFill>
                <a:srgbClr val="000000"/>
              </a:solidFill>
              <a:latin typeface="ＭＳ 明朝"/>
              <a:ea typeface="ＭＳ 明朝"/>
              <a:cs typeface="ＭＳ 明朝"/>
            </a:rPr>
            <a:t>診療科となりました。あわせて、消化器科を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「消化器内科」に、循環器科を「循環器内科」に、呼吸器科を「呼吸器内科」に、耳鼻咽喉科</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を「耳鼻いんこう科」にそれぞれ名称変更いたしました。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また、市民病院の信頼向上のために、市の協力のもと、市広報紙による広報活動、ケーブル</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テレビによる広報活動、開業医訪問、大学医局訪問、消防署訪問といった「市民病院営業活</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動」を展開いたしました。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このほか、</a:t>
          </a:r>
          <a:r>
            <a:rPr lang="en-US" cap="none" sz="1050" b="0" i="0" u="none" baseline="0">
              <a:solidFill>
                <a:srgbClr val="000000"/>
              </a:solidFill>
              <a:latin typeface="ＭＳ 明朝"/>
              <a:ea typeface="ＭＳ 明朝"/>
              <a:cs typeface="ＭＳ 明朝"/>
            </a:rPr>
            <a:t>30</a:t>
          </a:r>
          <a:r>
            <a:rPr lang="en-US" cap="none" sz="1050" b="0" i="0" u="none" baseline="0">
              <a:solidFill>
                <a:srgbClr val="000000"/>
              </a:solidFill>
              <a:latin typeface="ＭＳ 明朝"/>
              <a:ea typeface="ＭＳ 明朝"/>
              <a:cs typeface="ＭＳ 明朝"/>
            </a:rPr>
            <a:t>年度診療報酬改定に向けて、重症度、医療・看護必要度の精査やプロジェクト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チームによる取得可能な施設基準の検討も行いました。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平成</a:t>
          </a:r>
          <a:r>
            <a:rPr lang="en-US" cap="none" sz="1050" b="0" i="0" u="none" baseline="0">
              <a:solidFill>
                <a:srgbClr val="000000"/>
              </a:solidFill>
              <a:latin typeface="ＭＳ 明朝"/>
              <a:ea typeface="ＭＳ 明朝"/>
              <a:cs typeface="ＭＳ 明朝"/>
            </a:rPr>
            <a:t>29</a:t>
          </a:r>
          <a:r>
            <a:rPr lang="en-US" cap="none" sz="1050" b="0" i="0" u="none" baseline="0">
              <a:solidFill>
                <a:srgbClr val="000000"/>
              </a:solidFill>
              <a:latin typeface="ＭＳ 明朝"/>
              <a:ea typeface="ＭＳ 明朝"/>
              <a:cs typeface="ＭＳ 明朝"/>
            </a:rPr>
            <a:t>年度の病院利用状況は、入院患者延数</a:t>
          </a:r>
          <a:r>
            <a:rPr lang="en-US" cap="none" sz="1050" b="0" i="0" u="none" baseline="0">
              <a:solidFill>
                <a:srgbClr val="000000"/>
              </a:solidFill>
              <a:latin typeface="ＭＳ 明朝"/>
              <a:ea typeface="ＭＳ 明朝"/>
              <a:cs typeface="ＭＳ 明朝"/>
            </a:rPr>
            <a:t>124,863</a:t>
          </a:r>
          <a:r>
            <a:rPr lang="en-US" cap="none" sz="1050" b="0" i="0" u="none" baseline="0">
              <a:solidFill>
                <a:srgbClr val="000000"/>
              </a:solidFill>
              <a:latin typeface="ＭＳ 明朝"/>
              <a:ea typeface="ＭＳ 明朝"/>
              <a:cs typeface="ＭＳ 明朝"/>
            </a:rPr>
            <a:t>人（一日平均</a:t>
          </a:r>
          <a:r>
            <a:rPr lang="en-US" cap="none" sz="1050" b="0" i="0" u="none" baseline="0">
              <a:solidFill>
                <a:srgbClr val="000000"/>
              </a:solidFill>
              <a:latin typeface="ＭＳ 明朝"/>
              <a:ea typeface="ＭＳ 明朝"/>
              <a:cs typeface="ＭＳ 明朝"/>
            </a:rPr>
            <a:t>342.1</a:t>
          </a:r>
          <a:r>
            <a:rPr lang="en-US" cap="none" sz="1050" b="0" i="0" u="none" baseline="0">
              <a:solidFill>
                <a:srgbClr val="000000"/>
              </a:solidFill>
              <a:latin typeface="ＭＳ 明朝"/>
              <a:ea typeface="ＭＳ 明朝"/>
              <a:cs typeface="ＭＳ 明朝"/>
            </a:rPr>
            <a:t>人）、外来患者延数</a:t>
          </a:r>
          <a:r>
            <a:rPr lang="en-US" cap="none" sz="1050" b="0" i="0" u="none" baseline="0">
              <a:solidFill>
                <a:srgbClr val="000000"/>
              </a:solidFill>
              <a:latin typeface="ＭＳ 明朝"/>
              <a:ea typeface="ＭＳ 明朝"/>
              <a:cs typeface="ＭＳ 明朝"/>
            </a:rPr>
            <a:t>179,907</a:t>
          </a:r>
          <a:r>
            <a:rPr lang="en-US" cap="none" sz="1050" b="0" i="0" u="none" baseline="0">
              <a:solidFill>
                <a:srgbClr val="000000"/>
              </a:solidFill>
              <a:latin typeface="ＭＳ 明朝"/>
              <a:ea typeface="ＭＳ 明朝"/>
              <a:cs typeface="ＭＳ 明朝"/>
            </a:rPr>
            <a:t>人（一日平均</a:t>
          </a:r>
          <a:r>
            <a:rPr lang="en-US" cap="none" sz="1050" b="0" i="0" u="none" baseline="0">
              <a:solidFill>
                <a:srgbClr val="000000"/>
              </a:solidFill>
              <a:latin typeface="ＭＳ 明朝"/>
              <a:ea typeface="ＭＳ 明朝"/>
              <a:cs typeface="ＭＳ 明朝"/>
            </a:rPr>
            <a:t>737.3</a:t>
          </a:r>
          <a:r>
            <a:rPr lang="en-US" cap="none" sz="1050" b="0" i="0" u="none" baseline="0">
              <a:solidFill>
                <a:srgbClr val="000000"/>
              </a:solidFill>
              <a:latin typeface="ＭＳ 明朝"/>
              <a:ea typeface="ＭＳ 明朝"/>
              <a:cs typeface="ＭＳ 明朝"/>
            </a:rPr>
            <a:t>人）で、前年度と比較して入院患者数で</a:t>
          </a:r>
          <a:r>
            <a:rPr lang="en-US" cap="none" sz="1050" b="0" i="0" u="none" baseline="0">
              <a:solidFill>
                <a:srgbClr val="000000"/>
              </a:solidFill>
              <a:latin typeface="ＭＳ 明朝"/>
              <a:ea typeface="ＭＳ 明朝"/>
              <a:cs typeface="ＭＳ 明朝"/>
            </a:rPr>
            <a:t>3,483</a:t>
          </a:r>
          <a:r>
            <a:rPr lang="en-US" cap="none" sz="1050" b="0" i="0" u="none" baseline="0">
              <a:solidFill>
                <a:srgbClr val="000000"/>
              </a:solidFill>
              <a:latin typeface="ＭＳ 明朝"/>
              <a:ea typeface="ＭＳ 明朝"/>
              <a:cs typeface="ＭＳ 明朝"/>
            </a:rPr>
            <a:t>人（</a:t>
          </a:r>
          <a:r>
            <a:rPr lang="en-US" cap="none" sz="1050" b="0" i="0" u="none" baseline="0">
              <a:solidFill>
                <a:srgbClr val="000000"/>
              </a:solidFill>
              <a:latin typeface="ＭＳ 明朝"/>
              <a:ea typeface="ＭＳ 明朝"/>
              <a:cs typeface="ＭＳ 明朝"/>
            </a:rPr>
            <a:t>2.7</a:t>
          </a:r>
          <a:r>
            <a:rPr lang="en-US" cap="none" sz="1050" b="0" i="0" u="none" baseline="0">
              <a:solidFill>
                <a:srgbClr val="000000"/>
              </a:solidFill>
              <a:latin typeface="ＭＳ 明朝"/>
              <a:ea typeface="ＭＳ 明朝"/>
              <a:cs typeface="ＭＳ 明朝"/>
            </a:rPr>
            <a:t>％）の減、外来患者数で</a:t>
          </a:r>
          <a:r>
            <a:rPr lang="en-US" cap="none" sz="1050" b="0" i="0" u="none" baseline="0">
              <a:solidFill>
                <a:srgbClr val="000000"/>
              </a:solidFill>
              <a:latin typeface="ＭＳ 明朝"/>
              <a:ea typeface="ＭＳ 明朝"/>
              <a:cs typeface="ＭＳ 明朝"/>
            </a:rPr>
            <a:t>7,291</a:t>
          </a:r>
          <a:r>
            <a:rPr lang="en-US" cap="none" sz="1050" b="0" i="0" u="none" baseline="0">
              <a:solidFill>
                <a:srgbClr val="000000"/>
              </a:solidFill>
              <a:latin typeface="ＭＳ 明朝"/>
              <a:ea typeface="ＭＳ 明朝"/>
              <a:cs typeface="ＭＳ 明朝"/>
            </a:rPr>
            <a:t>人（</a:t>
          </a:r>
          <a:r>
            <a:rPr lang="en-US" cap="none" sz="1050" b="0" i="0" u="none" baseline="0">
              <a:solidFill>
                <a:srgbClr val="000000"/>
              </a:solidFill>
              <a:latin typeface="ＭＳ 明朝"/>
              <a:ea typeface="ＭＳ 明朝"/>
              <a:cs typeface="ＭＳ 明朝"/>
            </a:rPr>
            <a:t>3.9</a:t>
          </a:r>
          <a:r>
            <a:rPr lang="en-US" cap="none" sz="1050" b="0" i="0" u="none" baseline="0">
              <a:solidFill>
                <a:srgbClr val="000000"/>
              </a:solidFill>
              <a:latin typeface="ＭＳ 明朝"/>
              <a:ea typeface="ＭＳ 明朝"/>
              <a:cs typeface="ＭＳ 明朝"/>
            </a:rPr>
            <a:t>％）の減となりました。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事業収益は、</a:t>
          </a:r>
          <a:r>
            <a:rPr lang="en-US" cap="none" sz="1050" b="0" i="0" u="none" baseline="0">
              <a:solidFill>
                <a:srgbClr val="000000"/>
              </a:solidFill>
              <a:latin typeface="ＭＳ 明朝"/>
              <a:ea typeface="ＭＳ 明朝"/>
              <a:cs typeface="ＭＳ 明朝"/>
            </a:rPr>
            <a:t>9,410,043,926</a:t>
          </a:r>
          <a:r>
            <a:rPr lang="en-US" cap="none" sz="1050" b="0" i="0" u="none" baseline="0">
              <a:solidFill>
                <a:srgbClr val="000000"/>
              </a:solidFill>
              <a:latin typeface="ＭＳ 明朝"/>
              <a:ea typeface="ＭＳ 明朝"/>
              <a:cs typeface="ＭＳ 明朝"/>
            </a:rPr>
            <a:t>円で前年度と比較して</a:t>
          </a:r>
          <a:r>
            <a:rPr lang="en-US" cap="none" sz="1050" b="0" i="0" u="none" baseline="0">
              <a:solidFill>
                <a:srgbClr val="000000"/>
              </a:solidFill>
              <a:latin typeface="ＭＳ 明朝"/>
              <a:ea typeface="ＭＳ 明朝"/>
              <a:cs typeface="ＭＳ 明朝"/>
            </a:rPr>
            <a:t>9,763,652</a:t>
          </a:r>
          <a:r>
            <a:rPr lang="en-US" cap="none" sz="1050" b="0" i="0" u="none" baseline="0">
              <a:solidFill>
                <a:srgbClr val="000000"/>
              </a:solidFill>
              <a:latin typeface="ＭＳ 明朝"/>
              <a:ea typeface="ＭＳ 明朝"/>
              <a:cs typeface="ＭＳ 明朝"/>
            </a:rPr>
            <a:t>円（</a:t>
          </a:r>
          <a:r>
            <a:rPr lang="en-US" cap="none" sz="1050" b="0" i="0" u="none" baseline="0">
              <a:solidFill>
                <a:srgbClr val="000000"/>
              </a:solidFill>
              <a:latin typeface="ＭＳ 明朝"/>
              <a:ea typeface="ＭＳ 明朝"/>
              <a:cs typeface="ＭＳ 明朝"/>
            </a:rPr>
            <a:t>0.1</a:t>
          </a:r>
          <a:r>
            <a:rPr lang="en-US" cap="none" sz="1050" b="0" i="0" u="none" baseline="0">
              <a:solidFill>
                <a:srgbClr val="000000"/>
              </a:solidFill>
              <a:latin typeface="ＭＳ 明朝"/>
              <a:ea typeface="ＭＳ 明朝"/>
              <a:cs typeface="ＭＳ 明朝"/>
            </a:rPr>
            <a:t>％）の減、事業費用は</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9,231,956,162</a:t>
          </a:r>
          <a:r>
            <a:rPr lang="en-US" cap="none" sz="1050" b="0" i="0" u="none" baseline="0">
              <a:solidFill>
                <a:srgbClr val="000000"/>
              </a:solidFill>
              <a:latin typeface="ＭＳ 明朝"/>
              <a:ea typeface="ＭＳ 明朝"/>
              <a:cs typeface="ＭＳ 明朝"/>
            </a:rPr>
            <a:t>円で前年度と比較して</a:t>
          </a:r>
          <a:r>
            <a:rPr lang="en-US" cap="none" sz="1050" b="0" i="0" u="none" baseline="0">
              <a:solidFill>
                <a:srgbClr val="000000"/>
              </a:solidFill>
              <a:latin typeface="ＭＳ 明朝"/>
              <a:ea typeface="ＭＳ 明朝"/>
              <a:cs typeface="ＭＳ 明朝"/>
            </a:rPr>
            <a:t>303,714,060</a:t>
          </a:r>
          <a:r>
            <a:rPr lang="en-US" cap="none" sz="1050" b="0" i="0" u="none" baseline="0">
              <a:solidFill>
                <a:srgbClr val="000000"/>
              </a:solidFill>
              <a:latin typeface="ＭＳ 明朝"/>
              <a:ea typeface="ＭＳ 明朝"/>
              <a:cs typeface="ＭＳ 明朝"/>
            </a:rPr>
            <a:t>円（</a:t>
          </a:r>
          <a:r>
            <a:rPr lang="en-US" cap="none" sz="1050" b="0" i="0" u="none" baseline="0">
              <a:solidFill>
                <a:srgbClr val="000000"/>
              </a:solidFill>
              <a:latin typeface="ＭＳ 明朝"/>
              <a:ea typeface="ＭＳ 明朝"/>
              <a:cs typeface="ＭＳ 明朝"/>
            </a:rPr>
            <a:t>3.2</a:t>
          </a:r>
          <a:r>
            <a:rPr lang="en-US" cap="none" sz="1050" b="0" i="0" u="none" baseline="0">
              <a:solidFill>
                <a:srgbClr val="000000"/>
              </a:solidFill>
              <a:latin typeface="ＭＳ 明朝"/>
              <a:ea typeface="ＭＳ 明朝"/>
              <a:cs typeface="ＭＳ 明朝"/>
            </a:rPr>
            <a:t>％）の減となり、収益的収支で</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178,087,764</a:t>
          </a:r>
          <a:r>
            <a:rPr lang="en-US" cap="none" sz="1050" b="0" i="0" u="none" baseline="0">
              <a:solidFill>
                <a:srgbClr val="000000"/>
              </a:solidFill>
              <a:latin typeface="ＭＳ 明朝"/>
              <a:ea typeface="ＭＳ 明朝"/>
              <a:cs typeface="ＭＳ 明朝"/>
            </a:rPr>
            <a:t>円の純利益となりました。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次に資本的収支では、収入総額</a:t>
          </a:r>
          <a:r>
            <a:rPr lang="en-US" cap="none" sz="1050" b="0" i="0" u="none" baseline="0">
              <a:solidFill>
                <a:srgbClr val="000000"/>
              </a:solidFill>
              <a:latin typeface="ＭＳ 明朝"/>
              <a:ea typeface="ＭＳ 明朝"/>
              <a:cs typeface="ＭＳ 明朝"/>
            </a:rPr>
            <a:t>1,109,907,000</a:t>
          </a:r>
          <a:r>
            <a:rPr lang="en-US" cap="none" sz="1050" b="0" i="0" u="none" baseline="0">
              <a:solidFill>
                <a:srgbClr val="000000"/>
              </a:solidFill>
              <a:latin typeface="ＭＳ 明朝"/>
              <a:ea typeface="ＭＳ 明朝"/>
              <a:cs typeface="ＭＳ 明朝"/>
            </a:rPr>
            <a:t>円、支出総額</a:t>
          </a:r>
          <a:r>
            <a:rPr lang="en-US" cap="none" sz="1050" b="0" i="0" u="none" baseline="0">
              <a:solidFill>
                <a:srgbClr val="000000"/>
              </a:solidFill>
              <a:latin typeface="ＭＳ 明朝"/>
              <a:ea typeface="ＭＳ 明朝"/>
              <a:cs typeface="ＭＳ 明朝"/>
            </a:rPr>
            <a:t>954,428,135</a:t>
          </a:r>
          <a:r>
            <a:rPr lang="en-US" cap="none" sz="1050" b="0" i="0" u="none" baseline="0">
              <a:solidFill>
                <a:srgbClr val="000000"/>
              </a:solidFill>
              <a:latin typeface="ＭＳ 明朝"/>
              <a:ea typeface="ＭＳ 明朝"/>
              <a:cs typeface="ＭＳ 明朝"/>
            </a:rPr>
            <a:t>円となりました。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津島市民病院は、今後も他医療機関や行政など、地域とのつながりを大切にして地域の皆様</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が安心して医療を受けられ、いつまでも健康で暮らせるまちづくりの中核となるよう一層の努</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力を重ねてまいります。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J46"/>
  <sheetViews>
    <sheetView tabSelected="1" zoomScalePageLayoutView="0" workbookViewId="0" topLeftCell="A1">
      <selection activeCell="G21" sqref="G21"/>
    </sheetView>
  </sheetViews>
  <sheetFormatPr defaultColWidth="9.00390625" defaultRowHeight="13.5"/>
  <cols>
    <col min="1" max="1" width="4.125" style="7" bestFit="1" customWidth="1"/>
    <col min="2" max="2" width="0.6171875" style="7" customWidth="1"/>
    <col min="3" max="3" width="18.00390625" style="6" customWidth="1"/>
    <col min="4" max="4" width="3.00390625" style="6" customWidth="1"/>
    <col min="5" max="5" width="16.75390625" style="6" customWidth="1"/>
    <col min="6" max="6" width="3.00390625" style="6" customWidth="1"/>
    <col min="7" max="7" width="16.75390625" style="6" customWidth="1"/>
    <col min="8" max="8" width="3.00390625" style="6" customWidth="1"/>
    <col min="9" max="9" width="16.75390625" style="6" customWidth="1"/>
    <col min="10" max="16384" width="9.00390625" style="6" customWidth="1"/>
  </cols>
  <sheetData>
    <row r="1" spans="1:9" ht="31.5" customHeight="1">
      <c r="A1" s="72" t="s">
        <v>197</v>
      </c>
      <c r="B1" s="72"/>
      <c r="C1" s="72"/>
      <c r="D1" s="72"/>
      <c r="E1" s="72"/>
      <c r="F1" s="72"/>
      <c r="G1" s="72"/>
      <c r="H1" s="72"/>
      <c r="I1" s="72"/>
    </row>
    <row r="2" spans="1:9" ht="31.5" customHeight="1">
      <c r="A2" s="71" t="s">
        <v>191</v>
      </c>
      <c r="B2" s="71"/>
      <c r="C2" s="71"/>
      <c r="D2" s="71"/>
      <c r="E2" s="71"/>
      <c r="F2" s="71"/>
      <c r="G2" s="71"/>
      <c r="H2" s="71"/>
      <c r="I2" s="71"/>
    </row>
    <row r="3" spans="1:10" ht="18.75" customHeight="1">
      <c r="A3" s="70" t="s">
        <v>158</v>
      </c>
      <c r="B3" s="70"/>
      <c r="C3" s="70"/>
      <c r="D3" s="70"/>
      <c r="E3" s="70"/>
      <c r="F3" s="70"/>
      <c r="G3" s="70"/>
      <c r="H3" s="70"/>
      <c r="I3" s="70"/>
      <c r="J3" s="11"/>
    </row>
    <row r="4" spans="1:9" s="11" customFormat="1" ht="29.25" customHeight="1">
      <c r="A4" s="69" t="s">
        <v>151</v>
      </c>
      <c r="B4" s="69"/>
      <c r="C4" s="69"/>
      <c r="D4" s="69"/>
      <c r="E4" s="69"/>
      <c r="F4" s="69"/>
      <c r="G4" s="69"/>
      <c r="H4" s="69"/>
      <c r="I4" s="69"/>
    </row>
    <row r="5" spans="1:4" s="11" customFormat="1" ht="16.5" customHeight="1">
      <c r="A5" s="12" t="s">
        <v>34</v>
      </c>
      <c r="B5" s="12"/>
      <c r="C5" s="13" t="s">
        <v>93</v>
      </c>
      <c r="D5" s="13"/>
    </row>
    <row r="6" spans="1:10" s="11" customFormat="1" ht="16.5" customHeight="1">
      <c r="A6" s="14" t="s">
        <v>94</v>
      </c>
      <c r="B6" s="14"/>
      <c r="C6" s="13" t="s">
        <v>2</v>
      </c>
      <c r="D6" s="13"/>
      <c r="E6" s="15">
        <v>5679494232</v>
      </c>
      <c r="F6" s="15"/>
      <c r="G6" s="15"/>
      <c r="H6" s="15"/>
      <c r="I6" s="15"/>
      <c r="J6" s="15"/>
    </row>
    <row r="7" spans="1:10" s="11" customFormat="1" ht="16.5" customHeight="1">
      <c r="A7" s="14" t="s">
        <v>95</v>
      </c>
      <c r="B7" s="14"/>
      <c r="C7" s="13" t="s">
        <v>3</v>
      </c>
      <c r="D7" s="13"/>
      <c r="E7" s="15">
        <v>2151095930</v>
      </c>
      <c r="F7" s="15"/>
      <c r="G7" s="15"/>
      <c r="H7" s="15"/>
      <c r="I7" s="15"/>
      <c r="J7" s="15"/>
    </row>
    <row r="8" spans="1:10" s="11" customFormat="1" ht="16.5" customHeight="1">
      <c r="A8" s="14" t="s">
        <v>96</v>
      </c>
      <c r="B8" s="14"/>
      <c r="C8" s="13" t="s">
        <v>4</v>
      </c>
      <c r="D8" s="13"/>
      <c r="E8" s="16">
        <v>572458560</v>
      </c>
      <c r="F8" s="15"/>
      <c r="G8" s="15">
        <f>SUM(E6:E8)</f>
        <v>8403048722</v>
      </c>
      <c r="H8" s="15"/>
      <c r="I8" s="15"/>
      <c r="J8" s="15"/>
    </row>
    <row r="9" spans="1:10" s="11" customFormat="1" ht="16.5" customHeight="1">
      <c r="A9" s="12" t="s">
        <v>35</v>
      </c>
      <c r="B9" s="12"/>
      <c r="C9" s="13" t="s">
        <v>97</v>
      </c>
      <c r="D9" s="13"/>
      <c r="E9" s="15"/>
      <c r="F9" s="15"/>
      <c r="G9" s="15"/>
      <c r="H9" s="15"/>
      <c r="I9" s="15"/>
      <c r="J9" s="15"/>
    </row>
    <row r="10" spans="1:10" s="11" customFormat="1" ht="16.5" customHeight="1">
      <c r="A10" s="14" t="s">
        <v>94</v>
      </c>
      <c r="B10" s="14"/>
      <c r="C10" s="13" t="s">
        <v>5</v>
      </c>
      <c r="D10" s="13"/>
      <c r="E10" s="15">
        <v>5417144212</v>
      </c>
      <c r="F10" s="15"/>
      <c r="G10" s="15"/>
      <c r="H10" s="15"/>
      <c r="I10" s="15"/>
      <c r="J10" s="15"/>
    </row>
    <row r="11" spans="1:10" s="11" customFormat="1" ht="16.5" customHeight="1">
      <c r="A11" s="14" t="s">
        <v>95</v>
      </c>
      <c r="B11" s="14"/>
      <c r="C11" s="13" t="s">
        <v>6</v>
      </c>
      <c r="D11" s="13"/>
      <c r="E11" s="15">
        <v>1406717377</v>
      </c>
      <c r="F11" s="15"/>
      <c r="G11" s="15"/>
      <c r="H11" s="15"/>
      <c r="I11" s="15"/>
      <c r="J11" s="15"/>
    </row>
    <row r="12" spans="1:10" s="11" customFormat="1" ht="16.5" customHeight="1">
      <c r="A12" s="14" t="s">
        <v>96</v>
      </c>
      <c r="B12" s="14"/>
      <c r="C12" s="13" t="s">
        <v>7</v>
      </c>
      <c r="D12" s="13"/>
      <c r="E12" s="15">
        <v>1370249018</v>
      </c>
      <c r="F12" s="15"/>
      <c r="G12" s="15"/>
      <c r="H12" s="15"/>
      <c r="I12" s="15"/>
      <c r="J12" s="15"/>
    </row>
    <row r="13" spans="1:10" s="11" customFormat="1" ht="16.5" customHeight="1">
      <c r="A13" s="14" t="s">
        <v>98</v>
      </c>
      <c r="B13" s="14"/>
      <c r="C13" s="13" t="s">
        <v>8</v>
      </c>
      <c r="D13" s="13"/>
      <c r="E13" s="15">
        <v>591692115</v>
      </c>
      <c r="F13" s="15"/>
      <c r="G13" s="15"/>
      <c r="H13" s="15"/>
      <c r="I13" s="15"/>
      <c r="J13" s="15"/>
    </row>
    <row r="14" spans="1:10" s="11" customFormat="1" ht="16.5" customHeight="1">
      <c r="A14" s="14" t="s">
        <v>99</v>
      </c>
      <c r="B14" s="14"/>
      <c r="C14" s="13" t="s">
        <v>9</v>
      </c>
      <c r="D14" s="13"/>
      <c r="E14" s="15">
        <v>2595955</v>
      </c>
      <c r="F14" s="15"/>
      <c r="G14" s="15"/>
      <c r="H14" s="15"/>
      <c r="I14" s="15"/>
      <c r="J14" s="15"/>
    </row>
    <row r="15" spans="1:10" s="11" customFormat="1" ht="16.5" customHeight="1">
      <c r="A15" s="14" t="s">
        <v>100</v>
      </c>
      <c r="B15" s="14"/>
      <c r="C15" s="13" t="s">
        <v>10</v>
      </c>
      <c r="D15" s="13"/>
      <c r="E15" s="16">
        <v>24362333</v>
      </c>
      <c r="F15" s="15"/>
      <c r="G15" s="16">
        <f>SUM(E10:E15)</f>
        <v>8812761010</v>
      </c>
      <c r="H15" s="15"/>
      <c r="I15" s="15"/>
      <c r="J15" s="15"/>
    </row>
    <row r="16" spans="1:10" s="11" customFormat="1" ht="16.5" customHeight="1">
      <c r="A16" s="12"/>
      <c r="B16" s="12"/>
      <c r="C16" s="13" t="s">
        <v>101</v>
      </c>
      <c r="D16" s="13"/>
      <c r="E16" s="15"/>
      <c r="F16" s="15"/>
      <c r="G16" s="15"/>
      <c r="H16" s="15"/>
      <c r="I16" s="15">
        <f>G15-G8</f>
        <v>409712288</v>
      </c>
      <c r="J16" s="15"/>
    </row>
    <row r="17" spans="1:10" s="11" customFormat="1" ht="16.5" customHeight="1">
      <c r="A17" s="12" t="s">
        <v>36</v>
      </c>
      <c r="B17" s="12"/>
      <c r="C17" s="13" t="s">
        <v>102</v>
      </c>
      <c r="D17" s="13"/>
      <c r="E17" s="15"/>
      <c r="F17" s="15"/>
      <c r="G17" s="15"/>
      <c r="H17" s="15"/>
      <c r="I17" s="15"/>
      <c r="J17" s="15"/>
    </row>
    <row r="18" spans="1:10" s="11" customFormat="1" ht="16.5" customHeight="1">
      <c r="A18" s="14" t="s">
        <v>94</v>
      </c>
      <c r="B18" s="14"/>
      <c r="C18" s="13" t="s">
        <v>103</v>
      </c>
      <c r="D18" s="13"/>
      <c r="E18" s="15">
        <v>4125</v>
      </c>
      <c r="F18" s="15"/>
      <c r="G18" s="15"/>
      <c r="H18" s="15"/>
      <c r="I18" s="15"/>
      <c r="J18" s="15"/>
    </row>
    <row r="19" spans="1:10" s="11" customFormat="1" ht="16.5" customHeight="1">
      <c r="A19" s="14" t="s">
        <v>95</v>
      </c>
      <c r="B19" s="14"/>
      <c r="C19" s="13" t="s">
        <v>0</v>
      </c>
      <c r="D19" s="13"/>
      <c r="E19" s="15">
        <v>248757000</v>
      </c>
      <c r="F19" s="15"/>
      <c r="G19" s="15"/>
      <c r="H19" s="15"/>
      <c r="I19" s="15"/>
      <c r="J19" s="15"/>
    </row>
    <row r="20" spans="1:10" s="11" customFormat="1" ht="16.5" customHeight="1">
      <c r="A20" s="14" t="s">
        <v>96</v>
      </c>
      <c r="B20" s="14"/>
      <c r="C20" s="13" t="s">
        <v>1</v>
      </c>
      <c r="D20" s="13"/>
      <c r="E20" s="15">
        <v>11478000</v>
      </c>
      <c r="F20" s="15"/>
      <c r="G20" s="15"/>
      <c r="H20" s="15"/>
      <c r="I20" s="15"/>
      <c r="J20" s="15"/>
    </row>
    <row r="21" spans="1:10" s="11" customFormat="1" ht="16.5" customHeight="1">
      <c r="A21" s="14" t="s">
        <v>98</v>
      </c>
      <c r="B21" s="14"/>
      <c r="C21" s="13" t="s">
        <v>11</v>
      </c>
      <c r="D21" s="13"/>
      <c r="E21" s="15">
        <v>374701000</v>
      </c>
      <c r="F21" s="15"/>
      <c r="G21" s="15"/>
      <c r="H21" s="15"/>
      <c r="I21" s="15"/>
      <c r="J21" s="15"/>
    </row>
    <row r="22" spans="1:10" s="11" customFormat="1" ht="16.5" customHeight="1">
      <c r="A22" s="14" t="s">
        <v>99</v>
      </c>
      <c r="B22" s="14"/>
      <c r="C22" s="13" t="s">
        <v>104</v>
      </c>
      <c r="D22" s="13"/>
      <c r="E22" s="15">
        <v>308048401</v>
      </c>
      <c r="F22" s="15"/>
      <c r="G22" s="15"/>
      <c r="H22" s="15"/>
      <c r="I22" s="15"/>
      <c r="J22" s="15"/>
    </row>
    <row r="23" spans="1:10" s="11" customFormat="1" ht="16.5" customHeight="1">
      <c r="A23" s="14" t="s">
        <v>100</v>
      </c>
      <c r="B23" s="14"/>
      <c r="C23" s="13" t="s">
        <v>12</v>
      </c>
      <c r="D23" s="13"/>
      <c r="E23" s="15">
        <v>0</v>
      </c>
      <c r="F23" s="15"/>
      <c r="G23" s="15"/>
      <c r="H23" s="15"/>
      <c r="I23" s="15"/>
      <c r="J23" s="15"/>
    </row>
    <row r="24" spans="1:10" s="11" customFormat="1" ht="16.5" customHeight="1">
      <c r="A24" s="14" t="s">
        <v>105</v>
      </c>
      <c r="B24" s="14"/>
      <c r="C24" s="13" t="s">
        <v>106</v>
      </c>
      <c r="D24" s="13"/>
      <c r="E24" s="17">
        <v>64006678</v>
      </c>
      <c r="F24" s="15"/>
      <c r="G24" s="15"/>
      <c r="H24" s="15"/>
      <c r="I24" s="15"/>
      <c r="J24" s="15"/>
    </row>
    <row r="25" spans="1:10" s="11" customFormat="1" ht="16.5" customHeight="1">
      <c r="A25" s="14" t="s">
        <v>107</v>
      </c>
      <c r="B25" s="14"/>
      <c r="C25" s="13" t="s">
        <v>13</v>
      </c>
      <c r="D25" s="13"/>
      <c r="E25" s="16">
        <v>0</v>
      </c>
      <c r="F25" s="15"/>
      <c r="G25" s="15">
        <f>SUM(E18:E25)</f>
        <v>1006995204</v>
      </c>
      <c r="H25" s="15"/>
      <c r="I25" s="15"/>
      <c r="J25" s="15"/>
    </row>
    <row r="26" spans="1:10" s="11" customFormat="1" ht="16.5" customHeight="1">
      <c r="A26" s="12" t="s">
        <v>37</v>
      </c>
      <c r="B26" s="12"/>
      <c r="C26" s="13" t="s">
        <v>108</v>
      </c>
      <c r="D26" s="13"/>
      <c r="E26" s="15"/>
      <c r="F26" s="15"/>
      <c r="G26" s="15"/>
      <c r="H26" s="15"/>
      <c r="I26" s="15"/>
      <c r="J26" s="15"/>
    </row>
    <row r="27" spans="1:10" s="11" customFormat="1" ht="16.5" customHeight="1">
      <c r="A27" s="14" t="s">
        <v>94</v>
      </c>
      <c r="B27" s="14"/>
      <c r="C27" s="13" t="s">
        <v>109</v>
      </c>
      <c r="D27" s="13"/>
      <c r="E27" s="15"/>
      <c r="F27" s="15"/>
      <c r="G27" s="15"/>
      <c r="H27" s="15"/>
      <c r="I27" s="15"/>
      <c r="J27" s="15"/>
    </row>
    <row r="28" spans="1:10" s="11" customFormat="1" ht="16.5" customHeight="1">
      <c r="A28" s="14"/>
      <c r="B28" s="14"/>
      <c r="C28" s="13" t="s">
        <v>110</v>
      </c>
      <c r="D28" s="13"/>
      <c r="E28" s="15">
        <v>158872111</v>
      </c>
      <c r="F28" s="15"/>
      <c r="G28" s="15"/>
      <c r="H28" s="15"/>
      <c r="I28" s="15"/>
      <c r="J28" s="15"/>
    </row>
    <row r="29" spans="1:10" s="11" customFormat="1" ht="16.5" customHeight="1">
      <c r="A29" s="14" t="s">
        <v>95</v>
      </c>
      <c r="B29" s="14"/>
      <c r="C29" s="13" t="s">
        <v>111</v>
      </c>
      <c r="D29" s="13"/>
      <c r="E29" s="15"/>
      <c r="F29" s="15"/>
      <c r="G29" s="15"/>
      <c r="H29" s="15"/>
      <c r="I29" s="15"/>
      <c r="J29" s="15"/>
    </row>
    <row r="30" spans="1:10" s="11" customFormat="1" ht="16.5" customHeight="1">
      <c r="A30" s="14"/>
      <c r="B30" s="14"/>
      <c r="C30" s="13" t="s">
        <v>112</v>
      </c>
      <c r="D30" s="13"/>
      <c r="E30" s="15">
        <v>44607000</v>
      </c>
      <c r="F30" s="15"/>
      <c r="G30" s="15"/>
      <c r="H30" s="15"/>
      <c r="I30" s="15"/>
      <c r="J30" s="15"/>
    </row>
    <row r="31" spans="1:10" s="11" customFormat="1" ht="16.5" customHeight="1">
      <c r="A31" s="14" t="s">
        <v>96</v>
      </c>
      <c r="B31" s="14"/>
      <c r="C31" s="13" t="s">
        <v>113</v>
      </c>
      <c r="D31" s="13"/>
      <c r="E31" s="15">
        <v>0</v>
      </c>
      <c r="F31" s="15"/>
      <c r="G31" s="15"/>
      <c r="H31" s="15"/>
      <c r="I31" s="15"/>
      <c r="J31" s="15"/>
    </row>
    <row r="32" spans="1:10" s="11" customFormat="1" ht="16.5" customHeight="1">
      <c r="A32" s="14" t="s">
        <v>98</v>
      </c>
      <c r="B32" s="14"/>
      <c r="C32" s="13" t="s">
        <v>14</v>
      </c>
      <c r="D32" s="13"/>
      <c r="E32" s="15">
        <v>763640</v>
      </c>
      <c r="F32" s="15"/>
      <c r="G32" s="15"/>
      <c r="H32" s="15"/>
      <c r="I32" s="15"/>
      <c r="J32" s="15"/>
    </row>
    <row r="33" spans="1:10" s="11" customFormat="1" ht="16.5" customHeight="1">
      <c r="A33" s="14" t="s">
        <v>99</v>
      </c>
      <c r="B33" s="14"/>
      <c r="C33" s="13" t="s">
        <v>15</v>
      </c>
      <c r="D33" s="13"/>
      <c r="E33" s="16">
        <v>213738879</v>
      </c>
      <c r="F33" s="15"/>
      <c r="G33" s="16">
        <f>SUM(E28,E30:E33)</f>
        <v>417981630</v>
      </c>
      <c r="H33" s="15"/>
      <c r="I33" s="16">
        <f>G25-G33</f>
        <v>589013574</v>
      </c>
      <c r="J33" s="15"/>
    </row>
    <row r="34" spans="1:10" s="11" customFormat="1" ht="16.5" customHeight="1">
      <c r="A34" s="12"/>
      <c r="B34" s="12"/>
      <c r="C34" s="13" t="s">
        <v>160</v>
      </c>
      <c r="D34" s="13"/>
      <c r="E34" s="15"/>
      <c r="F34" s="15"/>
      <c r="G34" s="15"/>
      <c r="H34" s="15"/>
      <c r="I34" s="15">
        <f>-(I16-I33)</f>
        <v>179301286</v>
      </c>
      <c r="J34" s="15"/>
    </row>
    <row r="35" spans="1:10" s="11" customFormat="1" ht="16.5" customHeight="1">
      <c r="A35" s="12" t="s">
        <v>38</v>
      </c>
      <c r="B35" s="12"/>
      <c r="C35" s="13" t="s">
        <v>16</v>
      </c>
      <c r="D35" s="13"/>
      <c r="E35" s="15"/>
      <c r="F35" s="15"/>
      <c r="G35" s="15"/>
      <c r="H35" s="15"/>
      <c r="I35" s="15"/>
      <c r="J35" s="15"/>
    </row>
    <row r="36" spans="1:10" s="11" customFormat="1" ht="16.5" customHeight="1">
      <c r="A36" s="14" t="s">
        <v>94</v>
      </c>
      <c r="B36" s="14"/>
      <c r="C36" s="13" t="s">
        <v>114</v>
      </c>
      <c r="D36" s="13"/>
      <c r="E36" s="15">
        <v>0</v>
      </c>
      <c r="F36" s="15"/>
      <c r="G36" s="15"/>
      <c r="H36" s="15"/>
      <c r="I36" s="15"/>
      <c r="J36" s="15"/>
    </row>
    <row r="37" spans="1:10" s="11" customFormat="1" ht="16.5" customHeight="1">
      <c r="A37" s="14" t="s">
        <v>95</v>
      </c>
      <c r="B37" s="14"/>
      <c r="C37" s="13" t="s">
        <v>115</v>
      </c>
      <c r="D37" s="13"/>
      <c r="E37" s="15">
        <v>0</v>
      </c>
      <c r="F37" s="15"/>
      <c r="G37" s="15"/>
      <c r="H37" s="15"/>
      <c r="I37" s="15"/>
      <c r="J37" s="15"/>
    </row>
    <row r="38" spans="1:10" s="11" customFormat="1" ht="16.5" customHeight="1">
      <c r="A38" s="14" t="s">
        <v>96</v>
      </c>
      <c r="B38" s="14"/>
      <c r="C38" s="13" t="s">
        <v>116</v>
      </c>
      <c r="D38" s="13"/>
      <c r="E38" s="16">
        <v>0</v>
      </c>
      <c r="F38" s="15"/>
      <c r="G38" s="15">
        <f>SUM(E36:E38)</f>
        <v>0</v>
      </c>
      <c r="H38" s="15"/>
      <c r="I38" s="15"/>
      <c r="J38" s="15"/>
    </row>
    <row r="39" spans="1:10" s="11" customFormat="1" ht="16.5" customHeight="1">
      <c r="A39" s="12" t="s">
        <v>39</v>
      </c>
      <c r="B39" s="12"/>
      <c r="C39" s="13" t="s">
        <v>17</v>
      </c>
      <c r="D39" s="13"/>
      <c r="E39" s="15"/>
      <c r="F39" s="15"/>
      <c r="G39" s="15"/>
      <c r="H39" s="15"/>
      <c r="I39" s="15"/>
      <c r="J39" s="15"/>
    </row>
    <row r="40" spans="1:10" s="11" customFormat="1" ht="16.5" customHeight="1">
      <c r="A40" s="14" t="s">
        <v>94</v>
      </c>
      <c r="B40" s="14"/>
      <c r="C40" s="13" t="s">
        <v>117</v>
      </c>
      <c r="D40" s="13"/>
      <c r="E40" s="15">
        <v>1213522</v>
      </c>
      <c r="F40" s="15"/>
      <c r="G40" s="15"/>
      <c r="H40" s="15"/>
      <c r="I40" s="15"/>
      <c r="J40" s="15"/>
    </row>
    <row r="41" spans="1:10" s="11" customFormat="1" ht="16.5" customHeight="1">
      <c r="A41" s="14" t="s">
        <v>95</v>
      </c>
      <c r="B41" s="14"/>
      <c r="C41" s="13" t="s">
        <v>118</v>
      </c>
      <c r="D41" s="13"/>
      <c r="E41" s="15">
        <v>0</v>
      </c>
      <c r="F41" s="15"/>
      <c r="G41" s="15"/>
      <c r="H41" s="15"/>
      <c r="I41" s="15"/>
      <c r="J41" s="15"/>
    </row>
    <row r="42" spans="1:10" s="11" customFormat="1" ht="16.5" customHeight="1">
      <c r="A42" s="14" t="s">
        <v>96</v>
      </c>
      <c r="B42" s="14"/>
      <c r="C42" s="13" t="s">
        <v>119</v>
      </c>
      <c r="D42" s="13"/>
      <c r="E42" s="16">
        <v>0</v>
      </c>
      <c r="F42" s="15"/>
      <c r="G42" s="16">
        <f>SUM(E40:E42)</f>
        <v>1213522</v>
      </c>
      <c r="H42" s="15"/>
      <c r="I42" s="16">
        <f>G38-G42</f>
        <v>-1213522</v>
      </c>
      <c r="J42" s="15"/>
    </row>
    <row r="43" spans="1:10" s="11" customFormat="1" ht="16.5" customHeight="1">
      <c r="A43" s="12"/>
      <c r="B43" s="12"/>
      <c r="C43" s="13" t="s">
        <v>161</v>
      </c>
      <c r="D43" s="13"/>
      <c r="E43" s="15"/>
      <c r="F43" s="15"/>
      <c r="G43" s="15"/>
      <c r="H43" s="15"/>
      <c r="I43" s="15">
        <f>I34+I42</f>
        <v>178087764</v>
      </c>
      <c r="J43" s="15"/>
    </row>
    <row r="44" spans="1:10" s="11" customFormat="1" ht="16.5" customHeight="1">
      <c r="A44" s="12"/>
      <c r="B44" s="12"/>
      <c r="C44" s="13" t="s">
        <v>120</v>
      </c>
      <c r="D44" s="13"/>
      <c r="E44" s="15"/>
      <c r="F44" s="15"/>
      <c r="G44" s="15"/>
      <c r="H44" s="15"/>
      <c r="I44" s="16">
        <v>9694727056</v>
      </c>
      <c r="J44" s="15"/>
    </row>
    <row r="45" spans="1:10" s="11" customFormat="1" ht="16.5" customHeight="1" thickBot="1">
      <c r="A45" s="18"/>
      <c r="B45" s="18"/>
      <c r="C45" s="11" t="s">
        <v>121</v>
      </c>
      <c r="E45" s="15"/>
      <c r="F45" s="15"/>
      <c r="G45" s="15"/>
      <c r="H45" s="15"/>
      <c r="I45" s="19">
        <f>-I43+I44</f>
        <v>9516639292</v>
      </c>
      <c r="J45" s="15"/>
    </row>
    <row r="46" spans="1:2" s="11" customFormat="1" ht="14.25" thickTop="1">
      <c r="A46" s="18"/>
      <c r="B46" s="18"/>
    </row>
  </sheetData>
  <sheetProtection/>
  <mergeCells count="4">
    <mergeCell ref="A4:I4"/>
    <mergeCell ref="A3:I3"/>
    <mergeCell ref="A2:I2"/>
    <mergeCell ref="A1:I1"/>
  </mergeCells>
  <printOptions/>
  <pageMargins left="0.97" right="0.7" top="0.61" bottom="0.4"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47"/>
  <sheetViews>
    <sheetView zoomScalePageLayoutView="0" workbookViewId="0" topLeftCell="A1">
      <selection activeCell="M14" sqref="M14"/>
    </sheetView>
  </sheetViews>
  <sheetFormatPr defaultColWidth="9.00390625" defaultRowHeight="13.5"/>
  <cols>
    <col min="1" max="1" width="4.125" style="7" bestFit="1" customWidth="1"/>
    <col min="2" max="2" width="0.6171875" style="7" customWidth="1"/>
    <col min="3" max="3" width="18.00390625" style="6" customWidth="1"/>
    <col min="4" max="4" width="3.00390625" style="6" customWidth="1"/>
    <col min="5" max="5" width="14.625" style="6" customWidth="1"/>
    <col min="6" max="6" width="3.00390625" style="6" customWidth="1"/>
    <col min="7" max="7" width="12.75390625" style="6" customWidth="1"/>
    <col min="8" max="8" width="3.00390625" style="6" customWidth="1"/>
    <col min="9" max="9" width="12.75390625" style="6" customWidth="1"/>
    <col min="10" max="10" width="3.00390625" style="6" customWidth="1"/>
    <col min="11" max="11" width="12.75390625" style="6" customWidth="1"/>
    <col min="12" max="16384" width="9.00390625" style="6" customWidth="1"/>
  </cols>
  <sheetData>
    <row r="1" ht="31.5" customHeight="1"/>
    <row r="2" spans="1:9" ht="31.5" customHeight="1">
      <c r="A2" s="71" t="s">
        <v>192</v>
      </c>
      <c r="B2" s="71"/>
      <c r="C2" s="71"/>
      <c r="D2" s="71"/>
      <c r="E2" s="71"/>
      <c r="F2" s="71"/>
      <c r="G2" s="71"/>
      <c r="H2" s="71"/>
      <c r="I2" s="71"/>
    </row>
    <row r="3" spans="1:11" ht="18.75" customHeight="1">
      <c r="A3" s="70" t="s">
        <v>159</v>
      </c>
      <c r="B3" s="70"/>
      <c r="C3" s="70"/>
      <c r="D3" s="70"/>
      <c r="E3" s="70"/>
      <c r="F3" s="70"/>
      <c r="G3" s="70"/>
      <c r="H3" s="70"/>
      <c r="I3" s="70"/>
      <c r="J3" s="70"/>
      <c r="K3" s="70"/>
    </row>
    <row r="4" spans="1:11" ht="18.75" customHeight="1">
      <c r="A4" s="70" t="s">
        <v>152</v>
      </c>
      <c r="B4" s="70"/>
      <c r="C4" s="70"/>
      <c r="D4" s="70"/>
      <c r="E4" s="70"/>
      <c r="F4" s="70"/>
      <c r="G4" s="70"/>
      <c r="H4" s="70"/>
      <c r="I4" s="70"/>
      <c r="J4" s="70"/>
      <c r="K4" s="70"/>
    </row>
    <row r="5" spans="1:11" s="11" customFormat="1" ht="29.25" customHeight="1">
      <c r="A5" s="69" t="s">
        <v>151</v>
      </c>
      <c r="B5" s="69"/>
      <c r="C5" s="69"/>
      <c r="D5" s="69"/>
      <c r="E5" s="69"/>
      <c r="F5" s="69"/>
      <c r="G5" s="69"/>
      <c r="H5" s="69"/>
      <c r="I5" s="69"/>
      <c r="J5" s="69"/>
      <c r="K5" s="69"/>
    </row>
    <row r="6" spans="1:11" ht="18.75" customHeight="1">
      <c r="A6" s="4" t="s">
        <v>34</v>
      </c>
      <c r="B6" s="4"/>
      <c r="C6" s="5" t="s">
        <v>45</v>
      </c>
      <c r="E6" s="53"/>
      <c r="F6" s="53"/>
      <c r="G6" s="53"/>
      <c r="H6" s="53"/>
      <c r="I6" s="53"/>
      <c r="J6" s="53"/>
      <c r="K6" s="53"/>
    </row>
    <row r="7" spans="1:11" ht="18.75" customHeight="1">
      <c r="A7" s="8" t="s">
        <v>94</v>
      </c>
      <c r="B7" s="8"/>
      <c r="C7" s="5" t="s">
        <v>46</v>
      </c>
      <c r="E7" s="54"/>
      <c r="F7" s="54"/>
      <c r="G7" s="54"/>
      <c r="H7" s="54"/>
      <c r="I7" s="54"/>
      <c r="J7" s="53"/>
      <c r="K7" s="53"/>
    </row>
    <row r="8" spans="1:11" ht="18.75" customHeight="1">
      <c r="A8" s="8" t="s">
        <v>122</v>
      </c>
      <c r="B8" s="8"/>
      <c r="C8" s="5" t="s">
        <v>47</v>
      </c>
      <c r="E8" s="54"/>
      <c r="F8" s="54"/>
      <c r="G8" s="54">
        <v>180303049</v>
      </c>
      <c r="H8" s="54"/>
      <c r="I8" s="54"/>
      <c r="J8" s="53"/>
      <c r="K8" s="53"/>
    </row>
    <row r="9" spans="1:11" ht="18.75" customHeight="1">
      <c r="A9" s="8" t="s">
        <v>123</v>
      </c>
      <c r="B9" s="8"/>
      <c r="C9" s="5" t="s">
        <v>48</v>
      </c>
      <c r="E9" s="54">
        <v>7976457936</v>
      </c>
      <c r="F9" s="54"/>
      <c r="G9" s="54"/>
      <c r="H9" s="54"/>
      <c r="I9" s="54"/>
      <c r="J9" s="53"/>
      <c r="K9" s="53"/>
    </row>
    <row r="10" spans="1:11" ht="18.75" customHeight="1">
      <c r="A10" s="8"/>
      <c r="B10" s="8"/>
      <c r="C10" s="5" t="s">
        <v>49</v>
      </c>
      <c r="E10" s="55">
        <v>2919769777</v>
      </c>
      <c r="F10" s="54"/>
      <c r="G10" s="54">
        <f>E9-E10</f>
        <v>5056688159</v>
      </c>
      <c r="H10" s="54"/>
      <c r="I10" s="54"/>
      <c r="J10" s="53"/>
      <c r="K10" s="53"/>
    </row>
    <row r="11" spans="1:11" ht="18.75" customHeight="1">
      <c r="A11" s="8" t="s">
        <v>124</v>
      </c>
      <c r="B11" s="8"/>
      <c r="C11" s="5" t="s">
        <v>50</v>
      </c>
      <c r="E11" s="54">
        <v>7297789745</v>
      </c>
      <c r="F11" s="54"/>
      <c r="G11" s="54"/>
      <c r="H11" s="54"/>
      <c r="I11" s="54"/>
      <c r="J11" s="53"/>
      <c r="K11" s="53"/>
    </row>
    <row r="12" spans="1:11" ht="18.75" customHeight="1">
      <c r="A12" s="8"/>
      <c r="B12" s="8"/>
      <c r="C12" s="5" t="s">
        <v>49</v>
      </c>
      <c r="E12" s="55">
        <v>6559917495</v>
      </c>
      <c r="F12" s="54"/>
      <c r="G12" s="54">
        <f>E11-E12</f>
        <v>737872250</v>
      </c>
      <c r="H12" s="54"/>
      <c r="I12" s="54"/>
      <c r="J12" s="53"/>
      <c r="K12" s="53"/>
    </row>
    <row r="13" spans="1:11" ht="18.75" customHeight="1">
      <c r="A13" s="8" t="s">
        <v>125</v>
      </c>
      <c r="B13" s="8"/>
      <c r="C13" s="5" t="s">
        <v>51</v>
      </c>
      <c r="E13" s="54">
        <v>428107737</v>
      </c>
      <c r="F13" s="54"/>
      <c r="G13" s="54"/>
      <c r="H13" s="54"/>
      <c r="I13" s="54"/>
      <c r="J13" s="53"/>
      <c r="K13" s="53"/>
    </row>
    <row r="14" spans="1:11" ht="18.75" customHeight="1">
      <c r="A14" s="8"/>
      <c r="B14" s="8"/>
      <c r="C14" s="5" t="s">
        <v>49</v>
      </c>
      <c r="E14" s="55">
        <v>347186007</v>
      </c>
      <c r="F14" s="54"/>
      <c r="G14" s="54">
        <f>E13-E14</f>
        <v>80921730</v>
      </c>
      <c r="H14" s="54"/>
      <c r="I14" s="54"/>
      <c r="J14" s="53"/>
      <c r="K14" s="53"/>
    </row>
    <row r="15" spans="1:11" ht="18.75" customHeight="1">
      <c r="A15" s="8" t="s">
        <v>126</v>
      </c>
      <c r="B15" s="8"/>
      <c r="C15" s="5" t="s">
        <v>52</v>
      </c>
      <c r="E15" s="54">
        <v>5796291327</v>
      </c>
      <c r="F15" s="54"/>
      <c r="G15" s="54"/>
      <c r="H15" s="54"/>
      <c r="I15" s="54"/>
      <c r="J15" s="53"/>
      <c r="K15" s="53"/>
    </row>
    <row r="16" spans="1:11" ht="18.75" customHeight="1">
      <c r="A16" s="8"/>
      <c r="B16" s="8"/>
      <c r="C16" s="5" t="s">
        <v>49</v>
      </c>
      <c r="E16" s="55">
        <v>4875163892</v>
      </c>
      <c r="F16" s="54"/>
      <c r="G16" s="54">
        <f>E15-E16</f>
        <v>921127435</v>
      </c>
      <c r="H16" s="54"/>
      <c r="I16" s="54"/>
      <c r="J16" s="53"/>
      <c r="K16" s="53"/>
    </row>
    <row r="17" spans="1:11" ht="18.75" customHeight="1">
      <c r="A17" s="8" t="s">
        <v>127</v>
      </c>
      <c r="B17" s="8"/>
      <c r="C17" s="5" t="s">
        <v>53</v>
      </c>
      <c r="E17" s="54">
        <v>7283369</v>
      </c>
      <c r="F17" s="54"/>
      <c r="G17" s="54"/>
      <c r="H17" s="54"/>
      <c r="I17" s="54"/>
      <c r="J17" s="53"/>
      <c r="K17" s="53"/>
    </row>
    <row r="18" spans="1:11" ht="18.75" customHeight="1">
      <c r="A18" s="8"/>
      <c r="B18" s="8"/>
      <c r="C18" s="5" t="s">
        <v>49</v>
      </c>
      <c r="E18" s="55">
        <v>5503119</v>
      </c>
      <c r="F18" s="54"/>
      <c r="G18" s="54">
        <f>E17-E18</f>
        <v>1780250</v>
      </c>
      <c r="H18" s="54"/>
      <c r="I18" s="54"/>
      <c r="J18" s="53"/>
      <c r="K18" s="53"/>
    </row>
    <row r="19" spans="1:11" ht="18.75" customHeight="1">
      <c r="A19" s="8" t="s">
        <v>128</v>
      </c>
      <c r="B19" s="8"/>
      <c r="C19" s="5" t="s">
        <v>129</v>
      </c>
      <c r="E19" s="54">
        <v>702964030</v>
      </c>
      <c r="F19" s="54"/>
      <c r="G19" s="54"/>
      <c r="H19" s="54"/>
      <c r="I19" s="54"/>
      <c r="J19" s="53"/>
      <c r="K19" s="53"/>
    </row>
    <row r="20" spans="1:11" ht="18.75" customHeight="1">
      <c r="A20" s="8"/>
      <c r="B20" s="8"/>
      <c r="C20" s="5" t="s">
        <v>49</v>
      </c>
      <c r="E20" s="55">
        <v>701997470</v>
      </c>
      <c r="F20" s="54"/>
      <c r="G20" s="55">
        <f>E19-E20</f>
        <v>966560</v>
      </c>
      <c r="H20" s="54"/>
      <c r="I20" s="54"/>
      <c r="J20" s="53"/>
      <c r="K20" s="53"/>
    </row>
    <row r="21" spans="1:11" ht="18.75" customHeight="1">
      <c r="A21" s="8"/>
      <c r="B21" s="8"/>
      <c r="C21" s="5" t="s">
        <v>54</v>
      </c>
      <c r="E21" s="54"/>
      <c r="F21" s="54"/>
      <c r="G21" s="54"/>
      <c r="H21" s="54"/>
      <c r="I21" s="54">
        <f>SUM(G8,G10,G12,G14,G16,G18,G20)</f>
        <v>6979659433</v>
      </c>
      <c r="J21" s="53"/>
      <c r="K21" s="53"/>
    </row>
    <row r="22" spans="1:11" ht="18.75" customHeight="1">
      <c r="A22" s="8" t="s">
        <v>95</v>
      </c>
      <c r="B22" s="8"/>
      <c r="C22" s="5" t="s">
        <v>55</v>
      </c>
      <c r="E22" s="54"/>
      <c r="F22" s="54"/>
      <c r="G22" s="54"/>
      <c r="H22" s="54"/>
      <c r="I22" s="54"/>
      <c r="J22" s="53"/>
      <c r="K22" s="53"/>
    </row>
    <row r="23" spans="1:11" ht="18.75" customHeight="1">
      <c r="A23" s="8" t="s">
        <v>122</v>
      </c>
      <c r="B23" s="8"/>
      <c r="C23" s="5" t="s">
        <v>56</v>
      </c>
      <c r="E23" s="54"/>
      <c r="F23" s="54"/>
      <c r="G23" s="55">
        <v>323300</v>
      </c>
      <c r="H23" s="54"/>
      <c r="I23" s="54"/>
      <c r="J23" s="53"/>
      <c r="K23" s="53"/>
    </row>
    <row r="24" spans="1:11" ht="18.75" customHeight="1">
      <c r="A24" s="8"/>
      <c r="B24" s="8"/>
      <c r="C24" s="5" t="s">
        <v>57</v>
      </c>
      <c r="E24" s="54"/>
      <c r="F24" s="54"/>
      <c r="G24" s="54"/>
      <c r="H24" s="54"/>
      <c r="I24" s="54">
        <f>G23</f>
        <v>323300</v>
      </c>
      <c r="J24" s="53"/>
      <c r="K24" s="53"/>
    </row>
    <row r="25" spans="1:11" ht="18.75" customHeight="1">
      <c r="A25" s="8" t="s">
        <v>96</v>
      </c>
      <c r="B25" s="8"/>
      <c r="C25" s="5" t="s">
        <v>32</v>
      </c>
      <c r="E25" s="54"/>
      <c r="F25" s="54"/>
      <c r="G25" s="54"/>
      <c r="H25" s="54"/>
      <c r="I25" s="54"/>
      <c r="J25" s="53"/>
      <c r="K25" s="53"/>
    </row>
    <row r="26" spans="1:11" ht="18.75" customHeight="1">
      <c r="A26" s="8" t="s">
        <v>122</v>
      </c>
      <c r="B26" s="8"/>
      <c r="C26" s="5" t="s">
        <v>111</v>
      </c>
      <c r="E26" s="54"/>
      <c r="F26" s="54"/>
      <c r="G26" s="54">
        <v>185255571</v>
      </c>
      <c r="H26" s="54"/>
      <c r="I26" s="54"/>
      <c r="J26" s="53"/>
      <c r="K26" s="53"/>
    </row>
    <row r="27" spans="1:11" ht="18.75" customHeight="1">
      <c r="A27" s="8" t="s">
        <v>123</v>
      </c>
      <c r="B27" s="8"/>
      <c r="C27" s="5" t="s">
        <v>130</v>
      </c>
      <c r="E27" s="54"/>
      <c r="F27" s="54"/>
      <c r="G27" s="55">
        <v>118330000</v>
      </c>
      <c r="H27" s="54"/>
      <c r="I27" s="54"/>
      <c r="J27" s="53"/>
      <c r="K27" s="53"/>
    </row>
    <row r="28" spans="1:11" ht="18.75" customHeight="1">
      <c r="A28" s="8"/>
      <c r="B28" s="8"/>
      <c r="C28" s="5" t="s">
        <v>33</v>
      </c>
      <c r="E28" s="54"/>
      <c r="F28" s="54"/>
      <c r="G28" s="54"/>
      <c r="H28" s="54"/>
      <c r="I28" s="55">
        <f>SUM(G26:G27)</f>
        <v>303585571</v>
      </c>
      <c r="J28" s="53"/>
      <c r="K28" s="53"/>
    </row>
    <row r="29" spans="1:11" ht="18.75" customHeight="1">
      <c r="A29" s="8"/>
      <c r="B29" s="8"/>
      <c r="C29" s="5" t="s">
        <v>58</v>
      </c>
      <c r="E29" s="54"/>
      <c r="F29" s="54"/>
      <c r="G29" s="54"/>
      <c r="H29" s="54"/>
      <c r="I29" s="54"/>
      <c r="J29" s="53"/>
      <c r="K29" s="53">
        <f>SUM(I21,I24,I28)</f>
        <v>7283568304</v>
      </c>
    </row>
    <row r="30" spans="1:11" ht="18.75" customHeight="1">
      <c r="A30" s="8"/>
      <c r="B30" s="8"/>
      <c r="C30" s="5"/>
      <c r="E30" s="54"/>
      <c r="F30" s="54"/>
      <c r="G30" s="54"/>
      <c r="H30" s="54"/>
      <c r="I30" s="54"/>
      <c r="J30" s="53"/>
      <c r="K30" s="53"/>
    </row>
    <row r="31" spans="1:11" ht="18.75" customHeight="1">
      <c r="A31" s="4" t="s">
        <v>35</v>
      </c>
      <c r="B31" s="4"/>
      <c r="C31" s="5" t="s">
        <v>59</v>
      </c>
      <c r="E31" s="54"/>
      <c r="F31" s="54"/>
      <c r="G31" s="54"/>
      <c r="H31" s="54"/>
      <c r="I31" s="54"/>
      <c r="J31" s="53"/>
      <c r="K31" s="53"/>
    </row>
    <row r="32" spans="1:11" ht="18.75" customHeight="1">
      <c r="A32" s="8" t="s">
        <v>94</v>
      </c>
      <c r="B32" s="8"/>
      <c r="C32" s="5" t="s">
        <v>60</v>
      </c>
      <c r="E32" s="54"/>
      <c r="F32" s="54"/>
      <c r="G32" s="54"/>
      <c r="H32" s="54"/>
      <c r="I32" s="54">
        <v>466709443</v>
      </c>
      <c r="J32" s="53"/>
      <c r="K32" s="53"/>
    </row>
    <row r="33" spans="1:11" ht="18.75" customHeight="1">
      <c r="A33" s="8" t="s">
        <v>95</v>
      </c>
      <c r="B33" s="8"/>
      <c r="C33" s="5" t="s">
        <v>61</v>
      </c>
      <c r="E33" s="54"/>
      <c r="F33" s="54"/>
      <c r="G33" s="54"/>
      <c r="H33" s="54"/>
      <c r="I33" s="54">
        <v>1418660302</v>
      </c>
      <c r="J33" s="53"/>
      <c r="K33" s="53"/>
    </row>
    <row r="34" spans="1:11" ht="18.75" customHeight="1">
      <c r="A34" s="8"/>
      <c r="B34" s="8"/>
      <c r="C34" s="5" t="s">
        <v>131</v>
      </c>
      <c r="E34" s="54"/>
      <c r="F34" s="54"/>
      <c r="G34" s="54"/>
      <c r="H34" s="54"/>
      <c r="I34" s="54">
        <v>-13413616</v>
      </c>
      <c r="J34" s="53"/>
      <c r="K34" s="53"/>
    </row>
    <row r="35" spans="1:11" ht="18.75" customHeight="1">
      <c r="A35" s="8" t="s">
        <v>96</v>
      </c>
      <c r="B35" s="8"/>
      <c r="C35" s="5" t="s">
        <v>62</v>
      </c>
      <c r="E35" s="54"/>
      <c r="F35" s="54"/>
      <c r="G35" s="54"/>
      <c r="H35" s="54"/>
      <c r="I35" s="54">
        <v>77019003</v>
      </c>
      <c r="J35" s="53"/>
      <c r="K35" s="53"/>
    </row>
    <row r="36" spans="1:11" ht="18.75" customHeight="1">
      <c r="A36" s="8" t="s">
        <v>98</v>
      </c>
      <c r="B36" s="8"/>
      <c r="C36" s="5" t="s">
        <v>63</v>
      </c>
      <c r="E36" s="54"/>
      <c r="F36" s="54"/>
      <c r="G36" s="54"/>
      <c r="H36" s="54"/>
      <c r="I36" s="55">
        <v>0</v>
      </c>
      <c r="J36" s="53"/>
      <c r="K36" s="53"/>
    </row>
    <row r="37" spans="1:11" ht="18.75" customHeight="1">
      <c r="A37" s="8"/>
      <c r="B37" s="8"/>
      <c r="C37" s="5" t="s">
        <v>64</v>
      </c>
      <c r="E37" s="54"/>
      <c r="F37" s="54"/>
      <c r="G37" s="54"/>
      <c r="H37" s="54"/>
      <c r="I37" s="54"/>
      <c r="J37" s="53"/>
      <c r="K37" s="55">
        <f>SUM(I32:I36)</f>
        <v>1948975132</v>
      </c>
    </row>
    <row r="38" spans="1:11" ht="18.75" customHeight="1" thickBot="1">
      <c r="A38" s="8"/>
      <c r="B38" s="8"/>
      <c r="C38" s="5" t="s">
        <v>65</v>
      </c>
      <c r="E38" s="54"/>
      <c r="F38" s="54"/>
      <c r="G38" s="54"/>
      <c r="H38" s="54"/>
      <c r="I38" s="54"/>
      <c r="J38" s="53"/>
      <c r="K38" s="56">
        <f>SUM(K29,K37)</f>
        <v>9232543436</v>
      </c>
    </row>
    <row r="39" spans="1:10" s="11" customFormat="1" ht="18" customHeight="1" thickTop="1">
      <c r="A39" s="14"/>
      <c r="B39" s="14"/>
      <c r="C39" s="13"/>
      <c r="D39" s="13"/>
      <c r="E39" s="17"/>
      <c r="F39" s="17"/>
      <c r="G39" s="17"/>
      <c r="H39" s="17"/>
      <c r="I39" s="17"/>
      <c r="J39" s="15"/>
    </row>
    <row r="40" spans="1:10" s="11" customFormat="1" ht="18" customHeight="1">
      <c r="A40" s="12"/>
      <c r="B40" s="12"/>
      <c r="C40" s="13"/>
      <c r="D40" s="13"/>
      <c r="E40" s="17"/>
      <c r="F40" s="17"/>
      <c r="G40" s="17"/>
      <c r="H40" s="17"/>
      <c r="I40" s="17"/>
      <c r="J40" s="15"/>
    </row>
    <row r="41" spans="1:10" s="11" customFormat="1" ht="18" customHeight="1">
      <c r="A41" s="14"/>
      <c r="B41" s="14"/>
      <c r="C41" s="13"/>
      <c r="D41" s="13"/>
      <c r="E41" s="17"/>
      <c r="F41" s="17"/>
      <c r="G41" s="17"/>
      <c r="H41" s="17"/>
      <c r="I41" s="17"/>
      <c r="J41" s="15"/>
    </row>
    <row r="42" spans="1:10" s="11" customFormat="1" ht="18" customHeight="1">
      <c r="A42" s="14"/>
      <c r="B42" s="14"/>
      <c r="C42" s="13"/>
      <c r="D42" s="13"/>
      <c r="E42" s="17"/>
      <c r="F42" s="17"/>
      <c r="G42" s="17"/>
      <c r="H42" s="17"/>
      <c r="I42" s="17"/>
      <c r="J42" s="15"/>
    </row>
    <row r="43" spans="1:10" s="11" customFormat="1" ht="18" customHeight="1">
      <c r="A43" s="14"/>
      <c r="B43" s="14"/>
      <c r="C43" s="13"/>
      <c r="D43" s="13"/>
      <c r="E43" s="17"/>
      <c r="F43" s="17"/>
      <c r="G43" s="17"/>
      <c r="H43" s="17"/>
      <c r="I43" s="17"/>
      <c r="J43" s="15"/>
    </row>
    <row r="44" spans="1:10" s="11" customFormat="1" ht="18" customHeight="1">
      <c r="A44" s="12"/>
      <c r="B44" s="12"/>
      <c r="C44" s="13"/>
      <c r="D44" s="13"/>
      <c r="E44" s="17"/>
      <c r="F44" s="17"/>
      <c r="G44" s="17"/>
      <c r="H44" s="17"/>
      <c r="I44" s="17"/>
      <c r="J44" s="15"/>
    </row>
    <row r="45" spans="1:10" s="11" customFormat="1" ht="18" customHeight="1">
      <c r="A45" s="12"/>
      <c r="B45" s="12"/>
      <c r="C45" s="13"/>
      <c r="D45" s="13"/>
      <c r="E45" s="17"/>
      <c r="F45" s="17"/>
      <c r="G45" s="17"/>
      <c r="H45" s="17"/>
      <c r="I45" s="17"/>
      <c r="J45" s="15"/>
    </row>
    <row r="46" spans="1:10" s="11" customFormat="1" ht="18" customHeight="1">
      <c r="A46" s="18"/>
      <c r="B46" s="18"/>
      <c r="E46" s="17"/>
      <c r="F46" s="17"/>
      <c r="G46" s="17"/>
      <c r="H46" s="17"/>
      <c r="I46" s="17"/>
      <c r="J46" s="15"/>
    </row>
    <row r="47" spans="1:2" s="11" customFormat="1" ht="13.5">
      <c r="A47" s="18"/>
      <c r="B47" s="18"/>
    </row>
  </sheetData>
  <sheetProtection/>
  <mergeCells count="4">
    <mergeCell ref="A2:I2"/>
    <mergeCell ref="A3:K3"/>
    <mergeCell ref="A4:K4"/>
    <mergeCell ref="A5:K5"/>
  </mergeCells>
  <printOptions/>
  <pageMargins left="0.75" right="0.2" top="0.61" bottom="0.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7"/>
  <sheetViews>
    <sheetView zoomScalePageLayoutView="0" workbookViewId="0" topLeftCell="A1">
      <selection activeCell="M14" sqref="M14"/>
    </sheetView>
  </sheetViews>
  <sheetFormatPr defaultColWidth="9.00390625" defaultRowHeight="13.5"/>
  <cols>
    <col min="1" max="1" width="4.125" style="7" bestFit="1" customWidth="1"/>
    <col min="2" max="2" width="0.6171875" style="7" customWidth="1"/>
    <col min="3" max="3" width="18.00390625" style="6" customWidth="1"/>
    <col min="4" max="4" width="3.00390625" style="6" customWidth="1"/>
    <col min="5" max="5" width="9.125" style="53" customWidth="1"/>
    <col min="6" max="6" width="3.00390625" style="53" customWidth="1"/>
    <col min="7" max="7" width="13.75390625" style="53" customWidth="1"/>
    <col min="8" max="8" width="3.00390625" style="53" customWidth="1"/>
    <col min="9" max="9" width="16.125" style="53" bestFit="1" customWidth="1"/>
    <col min="10" max="10" width="3.00390625" style="53" customWidth="1"/>
    <col min="11" max="11" width="16.125" style="53" bestFit="1" customWidth="1"/>
    <col min="12" max="16384" width="9.00390625" style="6" customWidth="1"/>
  </cols>
  <sheetData>
    <row r="1" spans="1:9" ht="31.5" customHeight="1">
      <c r="A1" s="73"/>
      <c r="B1" s="73"/>
      <c r="C1" s="73"/>
      <c r="D1" s="73"/>
      <c r="E1" s="73"/>
      <c r="F1" s="73"/>
      <c r="G1" s="73"/>
      <c r="H1" s="73"/>
      <c r="I1" s="73"/>
    </row>
    <row r="2" spans="1:9" ht="31.5" customHeight="1">
      <c r="A2" s="10"/>
      <c r="B2" s="10"/>
      <c r="C2" s="10"/>
      <c r="D2" s="10"/>
      <c r="E2" s="57"/>
      <c r="F2" s="57"/>
      <c r="G2" s="57"/>
      <c r="H2" s="57"/>
      <c r="I2" s="57"/>
    </row>
    <row r="3" spans="1:11" ht="18.75" customHeight="1">
      <c r="A3" s="74"/>
      <c r="B3" s="74"/>
      <c r="C3" s="74"/>
      <c r="D3" s="74"/>
      <c r="E3" s="74"/>
      <c r="F3" s="74"/>
      <c r="G3" s="74"/>
      <c r="H3" s="74"/>
      <c r="I3" s="74"/>
      <c r="J3" s="74"/>
      <c r="K3" s="74"/>
    </row>
    <row r="4" spans="1:11" ht="18.75" customHeight="1">
      <c r="A4" s="70" t="s">
        <v>153</v>
      </c>
      <c r="B4" s="70"/>
      <c r="C4" s="70"/>
      <c r="D4" s="70"/>
      <c r="E4" s="70"/>
      <c r="F4" s="70"/>
      <c r="G4" s="70"/>
      <c r="H4" s="70"/>
      <c r="I4" s="70"/>
      <c r="J4" s="70"/>
      <c r="K4" s="70"/>
    </row>
    <row r="5" spans="1:11" s="11" customFormat="1" ht="29.25" customHeight="1">
      <c r="A5" s="69" t="s">
        <v>151</v>
      </c>
      <c r="B5" s="69"/>
      <c r="C5" s="69"/>
      <c r="D5" s="69"/>
      <c r="E5" s="69"/>
      <c r="F5" s="69"/>
      <c r="G5" s="69"/>
      <c r="H5" s="69"/>
      <c r="I5" s="69"/>
      <c r="J5" s="69"/>
      <c r="K5" s="69"/>
    </row>
    <row r="6" spans="1:11" ht="18.75" customHeight="1">
      <c r="A6" s="4" t="s">
        <v>146</v>
      </c>
      <c r="B6" s="4"/>
      <c r="C6" s="5" t="s">
        <v>66</v>
      </c>
      <c r="E6" s="54"/>
      <c r="F6" s="54"/>
      <c r="G6" s="54"/>
      <c r="H6" s="54"/>
      <c r="I6" s="54"/>
      <c r="J6" s="54"/>
      <c r="K6" s="54"/>
    </row>
    <row r="7" spans="1:11" ht="18.75" customHeight="1">
      <c r="A7" s="8" t="s">
        <v>94</v>
      </c>
      <c r="B7" s="8"/>
      <c r="C7" s="5" t="s">
        <v>132</v>
      </c>
      <c r="E7" s="54"/>
      <c r="F7" s="54"/>
      <c r="G7" s="54"/>
      <c r="H7" s="54"/>
      <c r="I7" s="54">
        <v>8112025563</v>
      </c>
      <c r="J7" s="54"/>
      <c r="K7" s="54"/>
    </row>
    <row r="8" spans="1:11" ht="18.75" customHeight="1">
      <c r="A8" s="8" t="s">
        <v>95</v>
      </c>
      <c r="B8" s="8"/>
      <c r="C8" s="5" t="s">
        <v>67</v>
      </c>
      <c r="E8" s="54"/>
      <c r="F8" s="54"/>
      <c r="G8" s="54"/>
      <c r="H8" s="54"/>
      <c r="I8" s="54">
        <v>1467735000</v>
      </c>
      <c r="J8" s="54"/>
      <c r="K8" s="54"/>
    </row>
    <row r="9" spans="1:11" ht="18.75" customHeight="1">
      <c r="A9" s="8" t="s">
        <v>96</v>
      </c>
      <c r="B9" s="8"/>
      <c r="C9" s="5" t="s">
        <v>133</v>
      </c>
      <c r="E9" s="54"/>
      <c r="F9" s="54"/>
      <c r="G9" s="54"/>
      <c r="H9" s="54"/>
      <c r="I9" s="54">
        <v>138080</v>
      </c>
      <c r="J9" s="54"/>
      <c r="K9" s="54"/>
    </row>
    <row r="10" spans="1:11" ht="18.75" customHeight="1">
      <c r="A10" s="8" t="s">
        <v>98</v>
      </c>
      <c r="B10" s="8"/>
      <c r="C10" s="5" t="s">
        <v>68</v>
      </c>
      <c r="E10" s="54"/>
      <c r="F10" s="54"/>
      <c r="G10" s="54"/>
      <c r="H10" s="54"/>
      <c r="I10" s="54"/>
      <c r="J10" s="54"/>
      <c r="K10" s="54"/>
    </row>
    <row r="11" spans="1:11" ht="18.75" customHeight="1">
      <c r="A11" s="8" t="s">
        <v>122</v>
      </c>
      <c r="B11" s="8"/>
      <c r="C11" s="5" t="s">
        <v>145</v>
      </c>
      <c r="E11" s="54"/>
      <c r="F11" s="54"/>
      <c r="G11" s="54">
        <v>1684373415</v>
      </c>
      <c r="H11" s="54"/>
      <c r="I11" s="54"/>
      <c r="J11" s="54"/>
      <c r="K11" s="54"/>
    </row>
    <row r="12" spans="1:11" ht="18.75" customHeight="1">
      <c r="A12" s="8" t="s">
        <v>123</v>
      </c>
      <c r="B12" s="8"/>
      <c r="C12" s="5" t="s">
        <v>69</v>
      </c>
      <c r="E12" s="54"/>
      <c r="F12" s="54"/>
      <c r="G12" s="54">
        <v>0</v>
      </c>
      <c r="H12" s="54"/>
      <c r="I12" s="54"/>
      <c r="J12" s="54"/>
      <c r="K12" s="54"/>
    </row>
    <row r="13" spans="1:11" ht="18.75" customHeight="1">
      <c r="A13" s="8" t="s">
        <v>124</v>
      </c>
      <c r="B13" s="8"/>
      <c r="C13" s="5" t="s">
        <v>134</v>
      </c>
      <c r="E13" s="54"/>
      <c r="F13" s="54"/>
      <c r="G13" s="54">
        <v>0</v>
      </c>
      <c r="H13" s="54"/>
      <c r="I13" s="54"/>
      <c r="J13" s="54"/>
      <c r="K13" s="54"/>
    </row>
    <row r="14" spans="1:11" ht="18.75" customHeight="1">
      <c r="A14" s="8" t="s">
        <v>125</v>
      </c>
      <c r="B14" s="8"/>
      <c r="C14" s="5" t="s">
        <v>135</v>
      </c>
      <c r="E14" s="54"/>
      <c r="F14" s="54"/>
      <c r="G14" s="55">
        <v>118330000</v>
      </c>
      <c r="H14" s="54"/>
      <c r="I14" s="54">
        <f>SUM(G11:G14)</f>
        <v>1802703415</v>
      </c>
      <c r="J14" s="54"/>
      <c r="K14" s="54"/>
    </row>
    <row r="15" spans="1:11" ht="18.75" customHeight="1">
      <c r="A15" s="8" t="s">
        <v>99</v>
      </c>
      <c r="B15" s="8"/>
      <c r="C15" s="5" t="s">
        <v>70</v>
      </c>
      <c r="E15" s="54"/>
      <c r="F15" s="54"/>
      <c r="G15" s="54"/>
      <c r="H15" s="54"/>
      <c r="I15" s="54"/>
      <c r="J15" s="54"/>
      <c r="K15" s="54"/>
    </row>
    <row r="16" spans="1:11" ht="18.75" customHeight="1">
      <c r="A16" s="8" t="s">
        <v>122</v>
      </c>
      <c r="B16" s="8"/>
      <c r="C16" s="5" t="s">
        <v>71</v>
      </c>
      <c r="E16" s="54"/>
      <c r="F16" s="54"/>
      <c r="G16" s="55">
        <v>65558881</v>
      </c>
      <c r="H16" s="54"/>
      <c r="I16" s="55">
        <f>G16</f>
        <v>65558881</v>
      </c>
      <c r="J16" s="54"/>
      <c r="K16" s="54"/>
    </row>
    <row r="17" spans="1:11" ht="18.75" customHeight="1">
      <c r="A17" s="8"/>
      <c r="B17" s="8"/>
      <c r="C17" s="5" t="s">
        <v>72</v>
      </c>
      <c r="E17" s="54"/>
      <c r="F17" s="54"/>
      <c r="G17" s="54"/>
      <c r="H17" s="54"/>
      <c r="I17" s="54"/>
      <c r="J17" s="54"/>
      <c r="K17" s="54">
        <f>SUM(I7:I9,I14,I16)</f>
        <v>11448160939</v>
      </c>
    </row>
    <row r="18" spans="1:11" ht="18.75" customHeight="1">
      <c r="A18" s="8"/>
      <c r="B18" s="8"/>
      <c r="C18" s="5"/>
      <c r="E18" s="54"/>
      <c r="F18" s="54"/>
      <c r="G18" s="54"/>
      <c r="H18" s="54"/>
      <c r="I18" s="54"/>
      <c r="J18" s="54"/>
      <c r="K18" s="54"/>
    </row>
    <row r="19" spans="1:11" ht="18.75" customHeight="1">
      <c r="A19" s="4" t="s">
        <v>147</v>
      </c>
      <c r="B19" s="8"/>
      <c r="C19" s="5" t="s">
        <v>73</v>
      </c>
      <c r="E19" s="54"/>
      <c r="F19" s="54"/>
      <c r="G19" s="54"/>
      <c r="H19" s="54"/>
      <c r="I19" s="54"/>
      <c r="J19" s="54"/>
      <c r="K19" s="54"/>
    </row>
    <row r="20" spans="1:11" ht="18.75" customHeight="1">
      <c r="A20" s="8" t="s">
        <v>94</v>
      </c>
      <c r="B20" s="8"/>
      <c r="C20" s="5" t="s">
        <v>74</v>
      </c>
      <c r="E20" s="54"/>
      <c r="F20" s="54"/>
      <c r="G20" s="54"/>
      <c r="H20" s="54"/>
      <c r="I20" s="54">
        <v>1450000000</v>
      </c>
      <c r="J20" s="54"/>
      <c r="K20" s="54"/>
    </row>
    <row r="21" spans="1:11" ht="18.75" customHeight="1">
      <c r="A21" s="8" t="s">
        <v>95</v>
      </c>
      <c r="B21" s="8"/>
      <c r="C21" s="5" t="s">
        <v>132</v>
      </c>
      <c r="E21" s="54"/>
      <c r="F21" s="54"/>
      <c r="G21" s="54"/>
      <c r="H21" s="54"/>
      <c r="I21" s="54">
        <v>836678275</v>
      </c>
      <c r="J21" s="54"/>
      <c r="K21" s="54"/>
    </row>
    <row r="22" spans="1:11" ht="18.75" customHeight="1">
      <c r="A22" s="8" t="s">
        <v>96</v>
      </c>
      <c r="B22" s="8"/>
      <c r="C22" s="5" t="s">
        <v>136</v>
      </c>
      <c r="E22" s="54"/>
      <c r="F22" s="54"/>
      <c r="G22" s="54"/>
      <c r="H22" s="54"/>
      <c r="I22" s="54">
        <v>7331470</v>
      </c>
      <c r="J22" s="54"/>
      <c r="K22" s="54"/>
    </row>
    <row r="23" spans="1:11" ht="18.75" customHeight="1">
      <c r="A23" s="8" t="s">
        <v>98</v>
      </c>
      <c r="B23" s="8"/>
      <c r="C23" s="5" t="s">
        <v>137</v>
      </c>
      <c r="E23" s="54"/>
      <c r="F23" s="54"/>
      <c r="G23" s="54"/>
      <c r="H23" s="54"/>
      <c r="I23" s="54">
        <v>84580000</v>
      </c>
      <c r="J23" s="54"/>
      <c r="K23" s="54"/>
    </row>
    <row r="24" spans="1:11" ht="18.75" customHeight="1">
      <c r="A24" s="8" t="s">
        <v>99</v>
      </c>
      <c r="B24" s="8"/>
      <c r="C24" s="5" t="s">
        <v>133</v>
      </c>
      <c r="E24" s="54"/>
      <c r="F24" s="54"/>
      <c r="G24" s="54"/>
      <c r="H24" s="54"/>
      <c r="I24" s="54">
        <v>828480</v>
      </c>
      <c r="J24" s="54"/>
      <c r="K24" s="54"/>
    </row>
    <row r="25" spans="1:11" ht="18.75" customHeight="1">
      <c r="A25" s="8" t="s">
        <v>100</v>
      </c>
      <c r="B25" s="8"/>
      <c r="C25" s="5" t="s">
        <v>75</v>
      </c>
      <c r="E25" s="54"/>
      <c r="F25" s="54"/>
      <c r="G25" s="54"/>
      <c r="H25" s="54"/>
      <c r="I25" s="54">
        <v>502344389</v>
      </c>
      <c r="J25" s="54"/>
      <c r="K25" s="54"/>
    </row>
    <row r="26" spans="1:11" ht="18.75" customHeight="1">
      <c r="A26" s="8" t="s">
        <v>105</v>
      </c>
      <c r="B26" s="8"/>
      <c r="C26" s="5" t="s">
        <v>138</v>
      </c>
      <c r="E26" s="54"/>
      <c r="F26" s="54"/>
      <c r="G26" s="54"/>
      <c r="H26" s="54"/>
      <c r="I26" s="54"/>
      <c r="J26" s="54"/>
      <c r="K26" s="54"/>
    </row>
    <row r="27" spans="1:11" ht="18.75" customHeight="1">
      <c r="A27" s="8" t="s">
        <v>122</v>
      </c>
      <c r="B27" s="8"/>
      <c r="C27" s="5" t="s">
        <v>139</v>
      </c>
      <c r="E27" s="54"/>
      <c r="F27" s="54"/>
      <c r="G27" s="54">
        <v>0</v>
      </c>
      <c r="H27" s="54"/>
      <c r="I27" s="54"/>
      <c r="J27" s="54"/>
      <c r="K27" s="54"/>
    </row>
    <row r="28" spans="1:11" ht="18.75" customHeight="1">
      <c r="A28" s="8" t="s">
        <v>123</v>
      </c>
      <c r="B28" s="8"/>
      <c r="C28" s="5" t="s">
        <v>140</v>
      </c>
      <c r="E28" s="54"/>
      <c r="F28" s="54"/>
      <c r="G28" s="54">
        <v>276483846</v>
      </c>
      <c r="H28" s="54"/>
      <c r="I28" s="54"/>
      <c r="J28" s="54"/>
      <c r="K28" s="54"/>
    </row>
    <row r="29" spans="1:11" ht="18.75" customHeight="1">
      <c r="A29" s="8" t="s">
        <v>124</v>
      </c>
      <c r="B29" s="8"/>
      <c r="C29" s="5" t="s">
        <v>141</v>
      </c>
      <c r="E29" s="54"/>
      <c r="F29" s="54"/>
      <c r="G29" s="54">
        <v>0</v>
      </c>
      <c r="H29" s="54"/>
      <c r="I29" s="54"/>
      <c r="J29" s="54"/>
      <c r="K29" s="54"/>
    </row>
    <row r="30" spans="1:11" ht="18.75" customHeight="1">
      <c r="A30" s="8" t="s">
        <v>125</v>
      </c>
      <c r="B30" s="8"/>
      <c r="C30" s="5" t="s">
        <v>134</v>
      </c>
      <c r="E30" s="54"/>
      <c r="F30" s="54"/>
      <c r="G30" s="54">
        <v>0</v>
      </c>
      <c r="H30" s="54"/>
      <c r="I30" s="54"/>
      <c r="J30" s="54"/>
      <c r="K30" s="54"/>
    </row>
    <row r="31" spans="1:11" ht="18.75" customHeight="1">
      <c r="A31" s="8" t="s">
        <v>126</v>
      </c>
      <c r="B31" s="4"/>
      <c r="C31" s="5" t="s">
        <v>135</v>
      </c>
      <c r="E31" s="54"/>
      <c r="F31" s="54"/>
      <c r="G31" s="55">
        <v>0</v>
      </c>
      <c r="H31" s="54"/>
      <c r="I31" s="54">
        <v>276483846</v>
      </c>
      <c r="J31" s="54"/>
      <c r="K31" s="54"/>
    </row>
    <row r="32" spans="1:11" ht="18.75" customHeight="1">
      <c r="A32" s="8" t="s">
        <v>107</v>
      </c>
      <c r="B32" s="8"/>
      <c r="C32" s="5" t="s">
        <v>76</v>
      </c>
      <c r="E32" s="54"/>
      <c r="F32" s="54"/>
      <c r="G32" s="54"/>
      <c r="H32" s="54"/>
      <c r="I32" s="55">
        <v>500000</v>
      </c>
      <c r="J32" s="54"/>
      <c r="K32" s="54"/>
    </row>
    <row r="33" spans="1:11" ht="18.75" customHeight="1">
      <c r="A33" s="8"/>
      <c r="B33" s="8"/>
      <c r="C33" s="5" t="s">
        <v>77</v>
      </c>
      <c r="E33" s="54"/>
      <c r="F33" s="54"/>
      <c r="G33" s="54"/>
      <c r="H33" s="54"/>
      <c r="I33" s="54"/>
      <c r="J33" s="54"/>
      <c r="K33" s="54">
        <f>SUM(I20:I25,I31:I32)</f>
        <v>3158746460</v>
      </c>
    </row>
    <row r="34" spans="1:11" ht="18.75" customHeight="1">
      <c r="A34" s="8"/>
      <c r="B34" s="8"/>
      <c r="C34" s="5"/>
      <c r="E34" s="54"/>
      <c r="F34" s="54"/>
      <c r="G34" s="54"/>
      <c r="H34" s="54"/>
      <c r="I34" s="54"/>
      <c r="J34" s="54"/>
      <c r="K34" s="54"/>
    </row>
    <row r="35" spans="1:11" ht="18.75" customHeight="1">
      <c r="A35" s="4" t="s">
        <v>148</v>
      </c>
      <c r="B35" s="8"/>
      <c r="C35" s="5" t="s">
        <v>142</v>
      </c>
      <c r="E35" s="54"/>
      <c r="F35" s="54"/>
      <c r="G35" s="54"/>
      <c r="H35" s="54"/>
      <c r="I35" s="54"/>
      <c r="J35" s="54"/>
      <c r="K35" s="54"/>
    </row>
    <row r="36" spans="1:11" ht="18.75" customHeight="1">
      <c r="A36" s="8" t="s">
        <v>94</v>
      </c>
      <c r="B36" s="8"/>
      <c r="C36" s="5" t="s">
        <v>143</v>
      </c>
      <c r="E36" s="54"/>
      <c r="F36" s="54"/>
      <c r="G36" s="54"/>
      <c r="H36" s="54"/>
      <c r="I36" s="54">
        <v>8151683357</v>
      </c>
      <c r="J36" s="54"/>
      <c r="K36" s="54"/>
    </row>
    <row r="37" spans="1:11" ht="24.75" customHeight="1">
      <c r="A37" s="8" t="s">
        <v>95</v>
      </c>
      <c r="B37" s="8"/>
      <c r="C37" s="62" t="s">
        <v>162</v>
      </c>
      <c r="E37" s="54"/>
      <c r="F37" s="54"/>
      <c r="G37" s="54"/>
      <c r="H37" s="54"/>
      <c r="I37" s="55">
        <v>-6589841015</v>
      </c>
      <c r="J37" s="54"/>
      <c r="K37" s="54"/>
    </row>
    <row r="38" spans="1:11" ht="18.75" customHeight="1">
      <c r="A38" s="8"/>
      <c r="B38" s="8"/>
      <c r="C38" s="13" t="s">
        <v>144</v>
      </c>
      <c r="E38" s="54"/>
      <c r="F38" s="54"/>
      <c r="G38" s="54"/>
      <c r="H38" s="54"/>
      <c r="I38" s="54"/>
      <c r="J38" s="54"/>
      <c r="K38" s="55">
        <f>SUM(I36:I37)</f>
        <v>1561842342</v>
      </c>
    </row>
    <row r="39" spans="1:11" s="11" customFormat="1" ht="18" customHeight="1">
      <c r="A39" s="14"/>
      <c r="B39" s="14"/>
      <c r="C39" s="13" t="s">
        <v>78</v>
      </c>
      <c r="D39" s="13"/>
      <c r="E39" s="58"/>
      <c r="F39" s="58"/>
      <c r="G39" s="58"/>
      <c r="H39" s="58"/>
      <c r="I39" s="58"/>
      <c r="J39" s="59"/>
      <c r="K39" s="53">
        <f>SUM(K17,K33,K38)</f>
        <v>16168749741</v>
      </c>
    </row>
    <row r="40" spans="1:11" s="11" customFormat="1" ht="18" customHeight="1">
      <c r="A40" s="12"/>
      <c r="B40" s="12"/>
      <c r="D40" s="13"/>
      <c r="E40" s="58"/>
      <c r="F40" s="58"/>
      <c r="G40" s="58"/>
      <c r="H40" s="58"/>
      <c r="I40" s="58"/>
      <c r="J40" s="59"/>
      <c r="K40" s="59"/>
    </row>
    <row r="41" spans="1:11" s="11" customFormat="1" ht="18" customHeight="1">
      <c r="A41" s="14"/>
      <c r="B41" s="14"/>
      <c r="C41" s="13"/>
      <c r="D41" s="13"/>
      <c r="E41" s="58"/>
      <c r="F41" s="58"/>
      <c r="G41" s="58"/>
      <c r="H41" s="58"/>
      <c r="I41" s="58"/>
      <c r="J41" s="59"/>
      <c r="K41" s="59"/>
    </row>
    <row r="42" spans="1:11" s="11" customFormat="1" ht="18" customHeight="1">
      <c r="A42" s="14"/>
      <c r="B42" s="14"/>
      <c r="C42" s="13"/>
      <c r="D42" s="13"/>
      <c r="E42" s="58"/>
      <c r="F42" s="58"/>
      <c r="G42" s="58"/>
      <c r="H42" s="58"/>
      <c r="I42" s="58"/>
      <c r="J42" s="59"/>
      <c r="K42" s="59"/>
    </row>
    <row r="43" spans="1:11" s="11" customFormat="1" ht="18" customHeight="1">
      <c r="A43" s="14"/>
      <c r="B43" s="14"/>
      <c r="C43" s="13"/>
      <c r="D43" s="13"/>
      <c r="E43" s="58"/>
      <c r="F43" s="58"/>
      <c r="G43" s="58"/>
      <c r="H43" s="58"/>
      <c r="I43" s="58"/>
      <c r="J43" s="59"/>
      <c r="K43" s="59"/>
    </row>
    <row r="44" spans="1:11" s="11" customFormat="1" ht="18" customHeight="1">
      <c r="A44" s="12"/>
      <c r="B44" s="12"/>
      <c r="C44" s="13"/>
      <c r="D44" s="13"/>
      <c r="E44" s="58"/>
      <c r="F44" s="58"/>
      <c r="G44" s="58"/>
      <c r="H44" s="58"/>
      <c r="I44" s="58"/>
      <c r="J44" s="59"/>
      <c r="K44" s="59"/>
    </row>
    <row r="45" spans="1:11" s="11" customFormat="1" ht="18" customHeight="1">
      <c r="A45" s="12"/>
      <c r="B45" s="12"/>
      <c r="C45" s="13"/>
      <c r="D45" s="13"/>
      <c r="E45" s="58"/>
      <c r="F45" s="58"/>
      <c r="G45" s="58"/>
      <c r="H45" s="58"/>
      <c r="I45" s="58"/>
      <c r="J45" s="59"/>
      <c r="K45" s="59"/>
    </row>
    <row r="46" spans="1:11" s="11" customFormat="1" ht="18" customHeight="1">
      <c r="A46" s="18"/>
      <c r="B46" s="18"/>
      <c r="E46" s="58"/>
      <c r="F46" s="58"/>
      <c r="G46" s="58"/>
      <c r="H46" s="58"/>
      <c r="I46" s="58"/>
      <c r="J46" s="59"/>
      <c r="K46" s="59"/>
    </row>
    <row r="47" spans="1:11" s="11" customFormat="1" ht="13.5">
      <c r="A47" s="18"/>
      <c r="B47" s="18"/>
      <c r="E47" s="59"/>
      <c r="F47" s="59"/>
      <c r="G47" s="59"/>
      <c r="H47" s="59"/>
      <c r="I47" s="59"/>
      <c r="J47" s="59"/>
      <c r="K47" s="59"/>
    </row>
  </sheetData>
  <sheetProtection/>
  <mergeCells count="4">
    <mergeCell ref="A1:I1"/>
    <mergeCell ref="A3:K3"/>
    <mergeCell ref="A4:K4"/>
    <mergeCell ref="A5:K5"/>
  </mergeCells>
  <printOptions/>
  <pageMargins left="0.75" right="0.2" top="0.61" bottom="0.4"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6"/>
  <sheetViews>
    <sheetView zoomScalePageLayoutView="0" workbookViewId="0" topLeftCell="A1">
      <selection activeCell="M14" sqref="M14"/>
    </sheetView>
  </sheetViews>
  <sheetFormatPr defaultColWidth="9.00390625" defaultRowHeight="13.5"/>
  <cols>
    <col min="1" max="1" width="4.125" style="7" bestFit="1" customWidth="1"/>
    <col min="2" max="2" width="0.6171875" style="7" customWidth="1"/>
    <col min="3" max="3" width="18.00390625" style="6" bestFit="1" customWidth="1"/>
    <col min="4" max="4" width="3.00390625" style="6" customWidth="1"/>
    <col min="5" max="5" width="9.125" style="53" customWidth="1"/>
    <col min="6" max="6" width="3.00390625" style="53" customWidth="1"/>
    <col min="7" max="7" width="13.75390625" style="53" customWidth="1"/>
    <col min="8" max="8" width="3.00390625" style="53" customWidth="1"/>
    <col min="9" max="9" width="16.125" style="53" bestFit="1" customWidth="1"/>
    <col min="10" max="10" width="3.00390625" style="53" customWidth="1"/>
    <col min="11" max="11" width="16.125" style="53" bestFit="1" customWidth="1"/>
    <col min="12" max="16384" width="9.00390625" style="6" customWidth="1"/>
  </cols>
  <sheetData>
    <row r="1" spans="1:9" ht="31.5" customHeight="1">
      <c r="A1" s="73"/>
      <c r="B1" s="73"/>
      <c r="C1" s="73"/>
      <c r="D1" s="73"/>
      <c r="E1" s="73"/>
      <c r="F1" s="73"/>
      <c r="G1" s="73"/>
      <c r="H1" s="73"/>
      <c r="I1" s="73"/>
    </row>
    <row r="2" spans="1:9" ht="31.5" customHeight="1">
      <c r="A2" s="10"/>
      <c r="B2" s="10"/>
      <c r="C2" s="10"/>
      <c r="D2" s="10"/>
      <c r="E2" s="57"/>
      <c r="F2" s="57"/>
      <c r="G2" s="57"/>
      <c r="H2" s="57"/>
      <c r="I2" s="57"/>
    </row>
    <row r="3" spans="1:11" ht="18.75" customHeight="1">
      <c r="A3" s="74"/>
      <c r="B3" s="74"/>
      <c r="C3" s="74"/>
      <c r="D3" s="74"/>
      <c r="E3" s="74"/>
      <c r="F3" s="74"/>
      <c r="G3" s="74"/>
      <c r="H3" s="74"/>
      <c r="I3" s="74"/>
      <c r="J3" s="74"/>
      <c r="K3" s="74"/>
    </row>
    <row r="4" spans="1:11" ht="18.75" customHeight="1">
      <c r="A4" s="70" t="s">
        <v>154</v>
      </c>
      <c r="B4" s="70"/>
      <c r="C4" s="70"/>
      <c r="D4" s="70"/>
      <c r="E4" s="70"/>
      <c r="F4" s="70"/>
      <c r="G4" s="70"/>
      <c r="H4" s="70"/>
      <c r="I4" s="70"/>
      <c r="J4" s="70"/>
      <c r="K4" s="70"/>
    </row>
    <row r="5" spans="1:11" s="11" customFormat="1" ht="29.25" customHeight="1">
      <c r="A5" s="69" t="s">
        <v>151</v>
      </c>
      <c r="B5" s="69"/>
      <c r="C5" s="69"/>
      <c r="D5" s="69"/>
      <c r="E5" s="69"/>
      <c r="F5" s="69"/>
      <c r="G5" s="69"/>
      <c r="H5" s="69"/>
      <c r="I5" s="69"/>
      <c r="J5" s="69"/>
      <c r="K5" s="69"/>
    </row>
    <row r="6" spans="1:11" ht="18.75" customHeight="1">
      <c r="A6" s="4" t="s">
        <v>149</v>
      </c>
      <c r="B6" s="4"/>
      <c r="C6" s="5" t="s">
        <v>79</v>
      </c>
      <c r="E6" s="54"/>
      <c r="F6" s="54"/>
      <c r="G6" s="54"/>
      <c r="H6" s="54"/>
      <c r="I6" s="54"/>
      <c r="J6" s="54"/>
      <c r="K6" s="54"/>
    </row>
    <row r="7" spans="1:11" ht="18.75" customHeight="1">
      <c r="A7" s="8" t="s">
        <v>94</v>
      </c>
      <c r="B7" s="8"/>
      <c r="C7" s="5" t="s">
        <v>80</v>
      </c>
      <c r="E7" s="54"/>
      <c r="F7" s="54"/>
      <c r="G7" s="54"/>
      <c r="H7" s="54"/>
      <c r="I7" s="54">
        <v>102130337</v>
      </c>
      <c r="J7" s="54"/>
      <c r="K7" s="54"/>
    </row>
    <row r="8" spans="1:11" ht="18.75" customHeight="1">
      <c r="A8" s="8" t="s">
        <v>95</v>
      </c>
      <c r="B8" s="8"/>
      <c r="C8" s="5" t="s">
        <v>81</v>
      </c>
      <c r="E8" s="54"/>
      <c r="F8" s="54"/>
      <c r="G8" s="54"/>
      <c r="H8" s="54"/>
      <c r="I8" s="54">
        <v>1420185393</v>
      </c>
      <c r="J8" s="54"/>
      <c r="K8" s="54"/>
    </row>
    <row r="9" spans="1:11" ht="18.75" customHeight="1">
      <c r="A9" s="8" t="s">
        <v>96</v>
      </c>
      <c r="B9" s="8"/>
      <c r="C9" s="5" t="s">
        <v>82</v>
      </c>
      <c r="E9" s="54"/>
      <c r="F9" s="54"/>
      <c r="G9" s="54"/>
      <c r="H9" s="54"/>
      <c r="I9" s="55">
        <v>1039387729</v>
      </c>
      <c r="J9" s="54"/>
      <c r="K9" s="54"/>
    </row>
    <row r="10" spans="1:11" ht="18.75" customHeight="1">
      <c r="A10" s="8"/>
      <c r="B10" s="8"/>
      <c r="C10" s="5" t="s">
        <v>83</v>
      </c>
      <c r="E10" s="54"/>
      <c r="F10" s="54"/>
      <c r="G10" s="54"/>
      <c r="H10" s="54"/>
      <c r="I10" s="54"/>
      <c r="J10" s="54"/>
      <c r="K10" s="54">
        <f>SUM(I7:I9)</f>
        <v>2561703459</v>
      </c>
    </row>
    <row r="11" spans="1:11" ht="18.75" customHeight="1">
      <c r="A11" s="8"/>
      <c r="B11" s="8"/>
      <c r="C11" s="5"/>
      <c r="E11" s="54"/>
      <c r="F11" s="54"/>
      <c r="G11" s="54"/>
      <c r="H11" s="54"/>
      <c r="I11" s="54"/>
      <c r="J11" s="54"/>
      <c r="K11" s="54"/>
    </row>
    <row r="12" spans="1:11" ht="18.75" customHeight="1">
      <c r="A12" s="4" t="s">
        <v>157</v>
      </c>
      <c r="B12" s="8"/>
      <c r="C12" s="5" t="s">
        <v>84</v>
      </c>
      <c r="E12" s="54"/>
      <c r="F12" s="54"/>
      <c r="G12" s="54"/>
      <c r="H12" s="54"/>
      <c r="I12" s="54"/>
      <c r="J12" s="54"/>
      <c r="K12" s="54"/>
    </row>
    <row r="13" spans="1:11" ht="18.75" customHeight="1">
      <c r="A13" s="8" t="s">
        <v>94</v>
      </c>
      <c r="B13" s="8"/>
      <c r="C13" s="5" t="s">
        <v>85</v>
      </c>
      <c r="E13" s="54"/>
      <c r="F13" s="54"/>
      <c r="G13" s="54"/>
      <c r="H13" s="54"/>
      <c r="I13" s="54">
        <v>17708000</v>
      </c>
      <c r="J13" s="54"/>
      <c r="K13" s="54"/>
    </row>
    <row r="14" spans="1:11" ht="18.75" customHeight="1">
      <c r="A14" s="8" t="s">
        <v>95</v>
      </c>
      <c r="B14" s="8"/>
      <c r="C14" s="5" t="s">
        <v>86</v>
      </c>
      <c r="E14" s="54"/>
      <c r="F14" s="54"/>
      <c r="G14" s="54"/>
      <c r="H14" s="54"/>
      <c r="I14" s="54"/>
      <c r="J14" s="54"/>
      <c r="K14" s="54"/>
    </row>
    <row r="15" spans="1:11" ht="18.75" customHeight="1">
      <c r="A15" s="8" t="s">
        <v>122</v>
      </c>
      <c r="B15" s="8"/>
      <c r="C15" s="5" t="s">
        <v>87</v>
      </c>
      <c r="E15" s="54"/>
      <c r="F15" s="54"/>
      <c r="G15" s="54">
        <v>1021528</v>
      </c>
      <c r="H15" s="54"/>
      <c r="I15" s="54"/>
      <c r="J15" s="54"/>
      <c r="K15" s="54"/>
    </row>
    <row r="16" spans="1:11" ht="18.75" customHeight="1">
      <c r="A16" s="8" t="s">
        <v>123</v>
      </c>
      <c r="B16" s="8"/>
      <c r="C16" s="5" t="s">
        <v>88</v>
      </c>
      <c r="E16" s="54"/>
      <c r="F16" s="54"/>
      <c r="G16" s="55">
        <v>9516639292</v>
      </c>
      <c r="H16" s="54"/>
      <c r="I16" s="54"/>
      <c r="J16" s="54"/>
      <c r="K16" s="54"/>
    </row>
    <row r="17" spans="1:11" ht="18.75" customHeight="1">
      <c r="A17" s="8"/>
      <c r="B17" s="8"/>
      <c r="C17" s="5" t="s">
        <v>89</v>
      </c>
      <c r="E17" s="54"/>
      <c r="F17" s="54"/>
      <c r="G17" s="54"/>
      <c r="H17" s="54"/>
      <c r="I17" s="55">
        <v>-9515617764</v>
      </c>
      <c r="J17" s="54"/>
      <c r="K17" s="54"/>
    </row>
    <row r="18" spans="1:11" ht="18.75" customHeight="1">
      <c r="A18" s="4"/>
      <c r="B18" s="8"/>
      <c r="C18" s="5" t="s">
        <v>90</v>
      </c>
      <c r="E18" s="54"/>
      <c r="F18" s="54"/>
      <c r="G18" s="54"/>
      <c r="H18" s="54"/>
      <c r="I18" s="54"/>
      <c r="J18" s="54"/>
      <c r="K18" s="55">
        <f>SUM(I13,I17)</f>
        <v>-9497909764</v>
      </c>
    </row>
    <row r="19" spans="1:11" ht="18.75" customHeight="1">
      <c r="A19" s="8"/>
      <c r="B19" s="8"/>
      <c r="C19" s="5" t="s">
        <v>91</v>
      </c>
      <c r="E19" s="54"/>
      <c r="F19" s="54"/>
      <c r="G19" s="54"/>
      <c r="H19" s="54"/>
      <c r="I19" s="54"/>
      <c r="J19" s="54"/>
      <c r="K19" s="60">
        <f>K10+K18</f>
        <v>-6936206305</v>
      </c>
    </row>
    <row r="20" spans="1:11" ht="18.75" customHeight="1" thickBot="1">
      <c r="A20" s="8"/>
      <c r="B20" s="8"/>
      <c r="C20" s="5" t="s">
        <v>92</v>
      </c>
      <c r="E20" s="54"/>
      <c r="F20" s="54"/>
      <c r="G20" s="54"/>
      <c r="H20" s="54"/>
      <c r="I20" s="54"/>
      <c r="J20" s="54"/>
      <c r="K20" s="56">
        <f>SUM('貸借02'!K39,'貸借03'!K19)</f>
        <v>9232543436</v>
      </c>
    </row>
    <row r="21" spans="1:11" ht="18.75" customHeight="1" thickTop="1">
      <c r="A21" s="8"/>
      <c r="B21" s="8"/>
      <c r="C21" s="5"/>
      <c r="E21" s="54"/>
      <c r="F21" s="54"/>
      <c r="G21" s="54"/>
      <c r="H21" s="54"/>
      <c r="I21" s="54"/>
      <c r="J21" s="54"/>
      <c r="K21" s="54"/>
    </row>
    <row r="22" spans="1:11" ht="18.75" customHeight="1">
      <c r="A22" s="8"/>
      <c r="B22" s="8"/>
      <c r="C22" s="5"/>
      <c r="E22" s="54"/>
      <c r="F22" s="54"/>
      <c r="G22" s="54"/>
      <c r="H22" s="54"/>
      <c r="I22" s="54"/>
      <c r="J22" s="54"/>
      <c r="K22" s="54"/>
    </row>
    <row r="23" spans="1:11" ht="18.75" customHeight="1">
      <c r="A23" s="8"/>
      <c r="B23" s="8"/>
      <c r="C23" s="5"/>
      <c r="E23" s="54"/>
      <c r="F23" s="54"/>
      <c r="G23" s="54"/>
      <c r="H23" s="54"/>
      <c r="I23" s="54"/>
      <c r="J23" s="54"/>
      <c r="K23" s="54"/>
    </row>
    <row r="24" spans="1:11" ht="18.75" customHeight="1">
      <c r="A24" s="8"/>
      <c r="B24" s="8"/>
      <c r="C24" s="5"/>
      <c r="E24" s="54"/>
      <c r="F24" s="54"/>
      <c r="G24" s="54"/>
      <c r="H24" s="54"/>
      <c r="I24" s="54"/>
      <c r="J24" s="54"/>
      <c r="K24" s="54"/>
    </row>
    <row r="25" spans="1:11" ht="18.75" customHeight="1">
      <c r="A25" s="8"/>
      <c r="B25" s="8"/>
      <c r="C25" s="5"/>
      <c r="E25" s="54"/>
      <c r="F25" s="54"/>
      <c r="G25" s="54"/>
      <c r="H25" s="54"/>
      <c r="I25" s="54"/>
      <c r="J25" s="54"/>
      <c r="K25" s="54"/>
    </row>
    <row r="26" spans="1:11" ht="18.75" customHeight="1">
      <c r="A26" s="8"/>
      <c r="B26" s="8"/>
      <c r="C26" s="5"/>
      <c r="E26" s="54"/>
      <c r="F26" s="54"/>
      <c r="G26" s="54"/>
      <c r="H26" s="54"/>
      <c r="I26" s="54"/>
      <c r="J26" s="54"/>
      <c r="K26" s="54"/>
    </row>
    <row r="27" spans="1:11" ht="18.75" customHeight="1">
      <c r="A27" s="8"/>
      <c r="B27" s="8"/>
      <c r="C27" s="5"/>
      <c r="E27" s="54"/>
      <c r="F27" s="54"/>
      <c r="G27" s="54"/>
      <c r="H27" s="54"/>
      <c r="I27" s="54"/>
      <c r="J27" s="54"/>
      <c r="K27" s="54"/>
    </row>
    <row r="28" spans="1:11" ht="18.75" customHeight="1">
      <c r="A28" s="8"/>
      <c r="B28" s="8"/>
      <c r="C28" s="5"/>
      <c r="E28" s="54"/>
      <c r="F28" s="54"/>
      <c r="G28" s="54"/>
      <c r="H28" s="54"/>
      <c r="I28" s="54"/>
      <c r="J28" s="54"/>
      <c r="K28" s="54"/>
    </row>
    <row r="29" spans="1:11" ht="18.75" customHeight="1">
      <c r="A29" s="8"/>
      <c r="B29" s="8"/>
      <c r="C29" s="5"/>
      <c r="E29" s="54"/>
      <c r="F29" s="54"/>
      <c r="G29" s="54"/>
      <c r="H29" s="54"/>
      <c r="I29" s="54"/>
      <c r="J29" s="54"/>
      <c r="K29" s="54"/>
    </row>
    <row r="30" spans="1:11" ht="18.75" customHeight="1">
      <c r="A30" s="8"/>
      <c r="B30" s="4"/>
      <c r="C30" s="5"/>
      <c r="E30" s="54"/>
      <c r="F30" s="54"/>
      <c r="G30" s="54"/>
      <c r="H30" s="54"/>
      <c r="I30" s="54"/>
      <c r="J30" s="54"/>
      <c r="K30" s="54"/>
    </row>
    <row r="31" spans="1:11" ht="18.75" customHeight="1">
      <c r="A31" s="8"/>
      <c r="B31" s="8"/>
      <c r="C31" s="5"/>
      <c r="E31" s="54"/>
      <c r="F31" s="54"/>
      <c r="G31" s="54"/>
      <c r="H31" s="54"/>
      <c r="I31" s="54"/>
      <c r="J31" s="54"/>
      <c r="K31" s="54"/>
    </row>
    <row r="32" spans="1:11" ht="18.75" customHeight="1">
      <c r="A32" s="8"/>
      <c r="B32" s="8"/>
      <c r="C32" s="5"/>
      <c r="E32" s="54"/>
      <c r="F32" s="54"/>
      <c r="G32" s="54"/>
      <c r="H32" s="54"/>
      <c r="I32" s="54"/>
      <c r="J32" s="54"/>
      <c r="K32" s="54"/>
    </row>
    <row r="33" spans="1:11" ht="18.75" customHeight="1">
      <c r="A33" s="8"/>
      <c r="B33" s="8"/>
      <c r="C33" s="5"/>
      <c r="E33" s="54"/>
      <c r="F33" s="54"/>
      <c r="G33" s="54"/>
      <c r="H33" s="54"/>
      <c r="I33" s="54"/>
      <c r="J33" s="54"/>
      <c r="K33" s="54"/>
    </row>
    <row r="34" spans="1:11" ht="18.75" customHeight="1">
      <c r="A34" s="4"/>
      <c r="B34" s="8"/>
      <c r="C34" s="5"/>
      <c r="E34" s="54"/>
      <c r="F34" s="54"/>
      <c r="G34" s="54"/>
      <c r="H34" s="54"/>
      <c r="I34" s="54"/>
      <c r="J34" s="54"/>
      <c r="K34" s="54"/>
    </row>
    <row r="35" spans="1:11" ht="18.75" customHeight="1">
      <c r="A35" s="8"/>
      <c r="B35" s="8"/>
      <c r="C35" s="5"/>
      <c r="E35" s="54"/>
      <c r="F35" s="54"/>
      <c r="G35" s="54"/>
      <c r="H35" s="54"/>
      <c r="I35" s="54"/>
      <c r="J35" s="54"/>
      <c r="K35" s="54"/>
    </row>
    <row r="36" spans="1:11" ht="18.75" customHeight="1">
      <c r="A36" s="8"/>
      <c r="B36" s="8"/>
      <c r="C36" s="5"/>
      <c r="E36" s="54"/>
      <c r="F36" s="54"/>
      <c r="G36" s="54"/>
      <c r="H36" s="54"/>
      <c r="I36" s="54"/>
      <c r="J36" s="54"/>
      <c r="K36" s="54"/>
    </row>
    <row r="37" spans="1:11" ht="18.75" customHeight="1">
      <c r="A37" s="8"/>
      <c r="B37" s="8"/>
      <c r="C37" s="13"/>
      <c r="E37" s="54"/>
      <c r="F37" s="54"/>
      <c r="G37" s="54"/>
      <c r="H37" s="54"/>
      <c r="I37" s="54"/>
      <c r="J37" s="54"/>
      <c r="K37" s="54"/>
    </row>
    <row r="38" spans="1:11" s="11" customFormat="1" ht="18" customHeight="1">
      <c r="A38" s="14"/>
      <c r="B38" s="14"/>
      <c r="C38" s="13"/>
      <c r="D38" s="13"/>
      <c r="E38" s="58"/>
      <c r="F38" s="58"/>
      <c r="G38" s="58"/>
      <c r="H38" s="58"/>
      <c r="I38" s="58"/>
      <c r="J38" s="58"/>
      <c r="K38" s="58"/>
    </row>
    <row r="39" spans="1:11" s="11" customFormat="1" ht="18" customHeight="1">
      <c r="A39" s="12"/>
      <c r="B39" s="12"/>
      <c r="D39" s="13"/>
      <c r="E39" s="58"/>
      <c r="F39" s="58"/>
      <c r="G39" s="58"/>
      <c r="H39" s="58"/>
      <c r="I39" s="58"/>
      <c r="J39" s="58"/>
      <c r="K39" s="54"/>
    </row>
    <row r="40" spans="1:11" s="11" customFormat="1" ht="18" customHeight="1">
      <c r="A40" s="14"/>
      <c r="B40" s="14"/>
      <c r="C40" s="13"/>
      <c r="D40" s="13"/>
      <c r="E40" s="58"/>
      <c r="F40" s="58"/>
      <c r="G40" s="58"/>
      <c r="H40" s="58"/>
      <c r="I40" s="58"/>
      <c r="J40" s="59"/>
      <c r="K40" s="59"/>
    </row>
    <row r="41" spans="1:11" s="11" customFormat="1" ht="18" customHeight="1">
      <c r="A41" s="14"/>
      <c r="B41" s="14"/>
      <c r="C41" s="13"/>
      <c r="D41" s="13"/>
      <c r="E41" s="58"/>
      <c r="F41" s="58"/>
      <c r="G41" s="58"/>
      <c r="H41" s="58"/>
      <c r="I41" s="58"/>
      <c r="J41" s="59"/>
      <c r="K41" s="59"/>
    </row>
    <row r="42" spans="1:11" s="11" customFormat="1" ht="18" customHeight="1">
      <c r="A42" s="14"/>
      <c r="B42" s="14"/>
      <c r="C42" s="13"/>
      <c r="D42" s="13"/>
      <c r="E42" s="58"/>
      <c r="F42" s="58"/>
      <c r="G42" s="58"/>
      <c r="H42" s="58"/>
      <c r="I42" s="58"/>
      <c r="J42" s="59"/>
      <c r="K42" s="59"/>
    </row>
    <row r="43" spans="1:11" s="11" customFormat="1" ht="18" customHeight="1">
      <c r="A43" s="12"/>
      <c r="B43" s="12"/>
      <c r="C43" s="13"/>
      <c r="D43" s="13"/>
      <c r="E43" s="58"/>
      <c r="F43" s="58"/>
      <c r="G43" s="58"/>
      <c r="H43" s="58"/>
      <c r="I43" s="58"/>
      <c r="J43" s="59"/>
      <c r="K43" s="59"/>
    </row>
    <row r="44" spans="1:11" s="11" customFormat="1" ht="18" customHeight="1">
      <c r="A44" s="12"/>
      <c r="B44" s="12"/>
      <c r="C44" s="13"/>
      <c r="D44" s="13"/>
      <c r="E44" s="58"/>
      <c r="F44" s="58"/>
      <c r="G44" s="58"/>
      <c r="H44" s="58"/>
      <c r="I44" s="58"/>
      <c r="J44" s="59"/>
      <c r="K44" s="59"/>
    </row>
    <row r="45" spans="1:11" s="11" customFormat="1" ht="18" customHeight="1">
      <c r="A45" s="18"/>
      <c r="B45" s="18"/>
      <c r="E45" s="58"/>
      <c r="F45" s="58"/>
      <c r="G45" s="58"/>
      <c r="H45" s="58"/>
      <c r="I45" s="58"/>
      <c r="J45" s="59"/>
      <c r="K45" s="59"/>
    </row>
    <row r="46" spans="1:11" s="11" customFormat="1" ht="13.5">
      <c r="A46" s="18"/>
      <c r="B46" s="18"/>
      <c r="E46" s="59"/>
      <c r="F46" s="59"/>
      <c r="G46" s="59"/>
      <c r="H46" s="59"/>
      <c r="I46" s="59"/>
      <c r="J46" s="59"/>
      <c r="K46" s="59"/>
    </row>
  </sheetData>
  <sheetProtection/>
  <mergeCells count="4">
    <mergeCell ref="A1:I1"/>
    <mergeCell ref="A3:K3"/>
    <mergeCell ref="A4:K4"/>
    <mergeCell ref="A5:K5"/>
  </mergeCells>
  <printOptions/>
  <pageMargins left="0.75" right="0.2" top="0.61" bottom="0.4"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45"/>
  <sheetViews>
    <sheetView zoomScale="85" zoomScaleNormal="85" zoomScalePageLayoutView="0" workbookViewId="0" topLeftCell="A1">
      <selection activeCell="M14" sqref="M14"/>
    </sheetView>
  </sheetViews>
  <sheetFormatPr defaultColWidth="10.875" defaultRowHeight="13.5" customHeight="1"/>
  <cols>
    <col min="1" max="2" width="10.875" style="32" customWidth="1"/>
    <col min="3" max="16384" width="10.875" style="20" customWidth="1"/>
  </cols>
  <sheetData>
    <row r="1" spans="1:7" ht="13.5" customHeight="1">
      <c r="A1" s="22"/>
      <c r="B1" s="22"/>
      <c r="C1" s="22"/>
      <c r="D1" s="22"/>
      <c r="E1" s="22"/>
      <c r="F1" s="22"/>
      <c r="G1" s="22"/>
    </row>
    <row r="2" spans="1:7" ht="13.5" customHeight="1">
      <c r="A2" s="21"/>
      <c r="B2" s="21"/>
      <c r="C2" s="21"/>
      <c r="D2" s="21"/>
      <c r="E2" s="21"/>
      <c r="F2" s="21"/>
      <c r="G2" s="21"/>
    </row>
    <row r="3" spans="1:7" ht="13.5" customHeight="1">
      <c r="A3" s="23"/>
      <c r="B3" s="23"/>
      <c r="C3" s="23"/>
      <c r="D3" s="23"/>
      <c r="E3" s="23"/>
      <c r="F3" s="23"/>
      <c r="G3" s="23"/>
    </row>
    <row r="4" spans="1:7" s="21" customFormat="1" ht="13.5" customHeight="1">
      <c r="A4" s="24"/>
      <c r="B4" s="24"/>
      <c r="C4" s="24"/>
      <c r="D4" s="24"/>
      <c r="E4" s="24"/>
      <c r="F4" s="24"/>
      <c r="G4" s="24"/>
    </row>
    <row r="5" spans="1:3" ht="13.5" customHeight="1">
      <c r="A5" s="25"/>
      <c r="B5" s="25"/>
      <c r="C5" s="26"/>
    </row>
    <row r="6" spans="1:10" ht="13.5" customHeight="1">
      <c r="A6" s="27"/>
      <c r="B6" s="27"/>
      <c r="C6" s="26"/>
      <c r="E6" s="9"/>
      <c r="F6" s="9"/>
      <c r="G6" s="9"/>
      <c r="J6" s="61"/>
    </row>
    <row r="7" spans="1:10" ht="13.5" customHeight="1">
      <c r="A7" s="27"/>
      <c r="B7" s="27"/>
      <c r="C7" s="26"/>
      <c r="E7" s="9"/>
      <c r="F7" s="9"/>
      <c r="G7" s="9"/>
      <c r="J7" s="61"/>
    </row>
    <row r="8" spans="1:10" ht="13.5" customHeight="1">
      <c r="A8" s="27"/>
      <c r="B8" s="27"/>
      <c r="C8" s="26"/>
      <c r="E8" s="9"/>
      <c r="F8" s="9"/>
      <c r="G8" s="9"/>
      <c r="J8" s="61"/>
    </row>
    <row r="9" spans="1:10" ht="13.5" customHeight="1">
      <c r="A9" s="27"/>
      <c r="B9" s="27"/>
      <c r="C9" s="26"/>
      <c r="E9" s="9"/>
      <c r="F9" s="9"/>
      <c r="G9" s="9"/>
      <c r="J9" s="61"/>
    </row>
    <row r="10" spans="1:10" ht="13.5" customHeight="1">
      <c r="A10" s="27"/>
      <c r="B10" s="27"/>
      <c r="C10" s="26"/>
      <c r="E10" s="9"/>
      <c r="F10" s="9"/>
      <c r="G10" s="9"/>
      <c r="J10" s="61"/>
    </row>
    <row r="11" spans="1:10" ht="13.5" customHeight="1">
      <c r="A11" s="25"/>
      <c r="B11" s="27"/>
      <c r="C11" s="26"/>
      <c r="E11" s="9"/>
      <c r="F11" s="9"/>
      <c r="G11" s="9"/>
      <c r="J11" s="61"/>
    </row>
    <row r="12" spans="1:10" ht="13.5" customHeight="1">
      <c r="A12" s="27"/>
      <c r="B12" s="27"/>
      <c r="C12" s="26"/>
      <c r="E12" s="9"/>
      <c r="F12" s="9"/>
      <c r="G12" s="9"/>
      <c r="J12" s="61"/>
    </row>
    <row r="13" spans="1:10" ht="13.5" customHeight="1">
      <c r="A13" s="27"/>
      <c r="B13" s="27"/>
      <c r="C13" s="26"/>
      <c r="E13" s="9"/>
      <c r="F13" s="9"/>
      <c r="G13" s="9"/>
      <c r="J13" s="61"/>
    </row>
    <row r="14" spans="1:10" ht="13.5" customHeight="1">
      <c r="A14" s="27"/>
      <c r="B14" s="27"/>
      <c r="C14" s="26"/>
      <c r="E14" s="9"/>
      <c r="F14" s="9"/>
      <c r="G14" s="9"/>
      <c r="J14" s="61"/>
    </row>
    <row r="15" spans="1:10" ht="13.5" customHeight="1">
      <c r="A15" s="27"/>
      <c r="B15" s="27"/>
      <c r="C15" s="26"/>
      <c r="E15" s="9"/>
      <c r="F15" s="9"/>
      <c r="G15" s="9"/>
      <c r="J15" s="61"/>
    </row>
    <row r="16" spans="1:10" ht="13.5" customHeight="1">
      <c r="A16" s="27"/>
      <c r="B16" s="27"/>
      <c r="C16" s="26"/>
      <c r="E16" s="9"/>
      <c r="F16" s="9"/>
      <c r="G16" s="9"/>
      <c r="J16" s="61"/>
    </row>
    <row r="17" spans="1:10" ht="13.5" customHeight="1">
      <c r="A17" s="25"/>
      <c r="B17" s="27"/>
      <c r="C17" s="26"/>
      <c r="E17" s="9"/>
      <c r="F17" s="9"/>
      <c r="G17" s="9"/>
      <c r="J17" s="61"/>
    </row>
    <row r="18" spans="1:10" ht="13.5" customHeight="1">
      <c r="A18" s="27"/>
      <c r="B18" s="27"/>
      <c r="C18" s="26"/>
      <c r="E18" s="9"/>
      <c r="F18" s="9"/>
      <c r="G18" s="9"/>
      <c r="J18" s="61"/>
    </row>
    <row r="19" spans="1:10" ht="13.5" customHeight="1">
      <c r="A19" s="27"/>
      <c r="B19" s="27"/>
      <c r="C19" s="26"/>
      <c r="E19" s="9"/>
      <c r="F19" s="9"/>
      <c r="G19" s="9"/>
      <c r="J19" s="61"/>
    </row>
    <row r="20" spans="1:10" ht="13.5" customHeight="1">
      <c r="A20" s="27"/>
      <c r="B20" s="27"/>
      <c r="C20" s="26"/>
      <c r="E20" s="9"/>
      <c r="F20" s="9"/>
      <c r="G20" s="9"/>
      <c r="J20" s="61"/>
    </row>
    <row r="21" spans="1:10" ht="13.5" customHeight="1">
      <c r="A21" s="27"/>
      <c r="B21" s="27"/>
      <c r="C21" s="26"/>
      <c r="E21" s="9"/>
      <c r="F21" s="9"/>
      <c r="G21" s="9"/>
      <c r="J21" s="61"/>
    </row>
    <row r="22" spans="1:10" ht="13.5" customHeight="1">
      <c r="A22" s="27"/>
      <c r="B22" s="27"/>
      <c r="C22" s="26"/>
      <c r="E22" s="9"/>
      <c r="F22" s="9"/>
      <c r="G22" s="9"/>
      <c r="J22" s="61"/>
    </row>
    <row r="23" spans="1:10" ht="13.5" customHeight="1">
      <c r="A23" s="27"/>
      <c r="B23" s="27"/>
      <c r="C23" s="26"/>
      <c r="E23" s="9"/>
      <c r="F23" s="9"/>
      <c r="G23" s="9"/>
      <c r="J23" s="61"/>
    </row>
    <row r="24" spans="1:10" ht="13.5" customHeight="1">
      <c r="A24" s="27"/>
      <c r="B24" s="27"/>
      <c r="C24" s="26"/>
      <c r="E24" s="9"/>
      <c r="F24" s="9"/>
      <c r="G24" s="9"/>
      <c r="J24" s="61"/>
    </row>
    <row r="25" spans="1:10" ht="13.5" customHeight="1">
      <c r="A25" s="27"/>
      <c r="B25" s="27"/>
      <c r="C25" s="26"/>
      <c r="E25" s="9"/>
      <c r="F25" s="9"/>
      <c r="G25" s="9"/>
      <c r="J25" s="61"/>
    </row>
    <row r="26" spans="1:10" ht="13.5" customHeight="1">
      <c r="A26" s="27"/>
      <c r="B26" s="27"/>
      <c r="C26" s="26"/>
      <c r="E26" s="9"/>
      <c r="F26" s="9"/>
      <c r="G26" s="9"/>
      <c r="J26" s="61"/>
    </row>
    <row r="27" spans="1:10" ht="13.5" customHeight="1">
      <c r="A27" s="27"/>
      <c r="B27" s="27"/>
      <c r="C27" s="26"/>
      <c r="E27" s="9"/>
      <c r="F27" s="9"/>
      <c r="G27" s="9"/>
      <c r="J27" s="61"/>
    </row>
    <row r="28" spans="1:10" ht="13.5" customHeight="1">
      <c r="A28" s="27"/>
      <c r="B28" s="27"/>
      <c r="C28" s="26"/>
      <c r="E28" s="9"/>
      <c r="F28" s="9"/>
      <c r="G28" s="9"/>
      <c r="J28" s="61"/>
    </row>
    <row r="29" spans="1:10" ht="13.5" customHeight="1">
      <c r="A29" s="27"/>
      <c r="B29" s="25"/>
      <c r="C29" s="26"/>
      <c r="E29" s="9"/>
      <c r="F29" s="9"/>
      <c r="G29" s="9"/>
      <c r="J29" s="61"/>
    </row>
    <row r="30" spans="1:10" ht="13.5" customHeight="1">
      <c r="A30" s="27"/>
      <c r="B30" s="27"/>
      <c r="C30" s="26"/>
      <c r="E30" s="9"/>
      <c r="F30" s="9"/>
      <c r="G30" s="9"/>
      <c r="J30" s="61"/>
    </row>
    <row r="31" spans="1:10" ht="13.5" customHeight="1">
      <c r="A31" s="27"/>
      <c r="B31" s="27"/>
      <c r="C31" s="26"/>
      <c r="E31" s="9"/>
      <c r="F31" s="9"/>
      <c r="G31" s="9"/>
      <c r="J31" s="61"/>
    </row>
    <row r="32" spans="1:10" ht="13.5" customHeight="1">
      <c r="A32" s="27"/>
      <c r="B32" s="27"/>
      <c r="C32" s="26"/>
      <c r="E32" s="9"/>
      <c r="F32" s="9"/>
      <c r="G32" s="9"/>
      <c r="J32" s="61"/>
    </row>
    <row r="33" spans="1:10" ht="13.5" customHeight="1">
      <c r="A33" s="25"/>
      <c r="B33" s="27"/>
      <c r="C33" s="26"/>
      <c r="E33" s="9"/>
      <c r="F33" s="9"/>
      <c r="G33" s="9"/>
      <c r="J33" s="61"/>
    </row>
    <row r="34" spans="1:10" ht="13.5" customHeight="1">
      <c r="A34" s="27"/>
      <c r="B34" s="27"/>
      <c r="C34" s="26"/>
      <c r="E34" s="9"/>
      <c r="F34" s="9"/>
      <c r="G34" s="9"/>
      <c r="J34" s="61"/>
    </row>
    <row r="35" spans="1:10" ht="13.5" customHeight="1">
      <c r="A35" s="27"/>
      <c r="B35" s="27"/>
      <c r="C35" s="26"/>
      <c r="E35" s="9"/>
      <c r="F35" s="9"/>
      <c r="G35" s="9"/>
      <c r="J35" s="61"/>
    </row>
    <row r="36" spans="1:10" ht="13.5" customHeight="1">
      <c r="A36" s="27"/>
      <c r="B36" s="27"/>
      <c r="C36" s="28"/>
      <c r="E36" s="9"/>
      <c r="F36" s="9"/>
      <c r="G36" s="9"/>
      <c r="J36" s="61"/>
    </row>
    <row r="37" spans="1:10" s="21" customFormat="1" ht="13.5" customHeight="1">
      <c r="A37" s="29"/>
      <c r="B37" s="29"/>
      <c r="C37" s="28"/>
      <c r="D37" s="28"/>
      <c r="E37" s="17"/>
      <c r="F37" s="17"/>
      <c r="G37" s="17"/>
      <c r="J37" s="61"/>
    </row>
    <row r="38" spans="1:7" s="21" customFormat="1" ht="13.5" customHeight="1">
      <c r="A38" s="30"/>
      <c r="B38" s="30"/>
      <c r="D38" s="28"/>
      <c r="E38" s="17"/>
      <c r="F38" s="17"/>
      <c r="G38" s="17"/>
    </row>
    <row r="39" spans="1:7" s="21" customFormat="1" ht="13.5" customHeight="1">
      <c r="A39" s="29"/>
      <c r="B39" s="29"/>
      <c r="C39" s="28"/>
      <c r="D39" s="28"/>
      <c r="E39" s="17"/>
      <c r="F39" s="17"/>
      <c r="G39" s="17"/>
    </row>
    <row r="40" spans="1:7" s="21" customFormat="1" ht="13.5" customHeight="1">
      <c r="A40" s="29"/>
      <c r="B40" s="29"/>
      <c r="C40" s="28"/>
      <c r="D40" s="28"/>
      <c r="E40" s="17"/>
      <c r="F40" s="17"/>
      <c r="G40" s="17"/>
    </row>
    <row r="41" spans="1:7" s="21" customFormat="1" ht="13.5" customHeight="1">
      <c r="A41" s="29"/>
      <c r="B41" s="29"/>
      <c r="C41" s="28"/>
      <c r="D41" s="28"/>
      <c r="E41" s="17"/>
      <c r="F41" s="17"/>
      <c r="G41" s="17"/>
    </row>
    <row r="42" spans="1:7" s="21" customFormat="1" ht="13.5" customHeight="1">
      <c r="A42" s="30"/>
      <c r="B42" s="30"/>
      <c r="C42" s="28"/>
      <c r="D42" s="28"/>
      <c r="E42" s="17"/>
      <c r="F42" s="17"/>
      <c r="G42" s="17"/>
    </row>
    <row r="43" spans="1:7" s="21" customFormat="1" ht="13.5" customHeight="1">
      <c r="A43" s="30"/>
      <c r="B43" s="30"/>
      <c r="C43" s="28"/>
      <c r="D43" s="28"/>
      <c r="E43" s="17"/>
      <c r="F43" s="17"/>
      <c r="G43" s="17"/>
    </row>
    <row r="44" spans="1:7" s="21" customFormat="1" ht="13.5" customHeight="1">
      <c r="A44" s="31"/>
      <c r="B44" s="31"/>
      <c r="E44" s="17"/>
      <c r="F44" s="17"/>
      <c r="G44" s="17"/>
    </row>
    <row r="45" spans="1:2" s="21" customFormat="1" ht="13.5" customHeight="1">
      <c r="A45" s="31"/>
      <c r="B45" s="31"/>
    </row>
  </sheetData>
  <sheetProtection/>
  <printOptions/>
  <pageMargins left="0.75" right="0.2" top="0.61" bottom="0.4"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J22"/>
  <sheetViews>
    <sheetView showGridLines="0" zoomScaleSheetLayoutView="100" zoomScalePageLayoutView="0" workbookViewId="0" topLeftCell="B1">
      <selection activeCell="M14" sqref="M14"/>
    </sheetView>
  </sheetViews>
  <sheetFormatPr defaultColWidth="9.00390625" defaultRowHeight="13.5"/>
  <cols>
    <col min="1" max="1" width="6.50390625" style="1" customWidth="1"/>
    <col min="2" max="2" width="13.625" style="1" customWidth="1"/>
    <col min="3" max="4" width="10.625" style="1" customWidth="1"/>
    <col min="5" max="5" width="8.125" style="1" customWidth="1"/>
    <col min="6" max="6" width="3.125" style="1" customWidth="1"/>
    <col min="7" max="9" width="10.625" style="1" customWidth="1"/>
    <col min="10" max="16384" width="9.00390625" style="1" customWidth="1"/>
  </cols>
  <sheetData>
    <row r="1" spans="2:9" ht="13.5">
      <c r="B1" s="121"/>
      <c r="C1" s="121"/>
      <c r="D1" s="121"/>
      <c r="E1" s="121"/>
      <c r="F1" s="121"/>
      <c r="G1" s="121"/>
      <c r="H1" s="121"/>
      <c r="I1" s="121"/>
    </row>
    <row r="2" spans="2:9" ht="24" customHeight="1">
      <c r="B2" s="122" t="s">
        <v>198</v>
      </c>
      <c r="C2" s="121"/>
      <c r="D2" s="121"/>
      <c r="E2" s="121"/>
      <c r="F2" s="121"/>
      <c r="G2" s="121"/>
      <c r="H2" s="121"/>
      <c r="I2" s="121"/>
    </row>
    <row r="3" spans="2:9" ht="24" customHeight="1">
      <c r="B3" s="123" t="s">
        <v>193</v>
      </c>
      <c r="C3" s="68"/>
      <c r="D3" s="68"/>
      <c r="E3" s="124" t="s">
        <v>156</v>
      </c>
      <c r="F3" s="124"/>
      <c r="G3" s="124"/>
      <c r="H3" s="124"/>
      <c r="I3" s="124"/>
    </row>
    <row r="4" spans="2:9" ht="21" customHeight="1">
      <c r="B4" s="125" t="s">
        <v>40</v>
      </c>
      <c r="C4" s="126" t="s">
        <v>165</v>
      </c>
      <c r="D4" s="127"/>
      <c r="E4" s="128" t="s">
        <v>155</v>
      </c>
      <c r="F4" s="129"/>
      <c r="G4" s="130"/>
      <c r="H4" s="126" t="s">
        <v>18</v>
      </c>
      <c r="I4" s="130"/>
    </row>
    <row r="5" spans="2:10" ht="21" customHeight="1">
      <c r="B5" s="131"/>
      <c r="C5" s="94" t="s">
        <v>19</v>
      </c>
      <c r="D5" s="132" t="s">
        <v>20</v>
      </c>
      <c r="E5" s="133" t="s">
        <v>19</v>
      </c>
      <c r="F5" s="134"/>
      <c r="G5" s="135" t="s">
        <v>20</v>
      </c>
      <c r="H5" s="94" t="s">
        <v>21</v>
      </c>
      <c r="I5" s="135" t="s">
        <v>22</v>
      </c>
      <c r="J5" s="2"/>
    </row>
    <row r="6" spans="2:9" ht="21" customHeight="1">
      <c r="B6" s="136" t="s">
        <v>41</v>
      </c>
      <c r="C6" s="137">
        <v>124863</v>
      </c>
      <c r="D6" s="138">
        <v>342.1</v>
      </c>
      <c r="E6" s="139">
        <v>128346</v>
      </c>
      <c r="F6" s="140"/>
      <c r="G6" s="141">
        <v>351.6</v>
      </c>
      <c r="H6" s="142">
        <v>-3483</v>
      </c>
      <c r="I6" s="141">
        <v>97.3</v>
      </c>
    </row>
    <row r="7" spans="2:9" ht="21" customHeight="1">
      <c r="B7" s="143" t="s">
        <v>42</v>
      </c>
      <c r="C7" s="144">
        <v>179907</v>
      </c>
      <c r="D7" s="145">
        <v>737.3</v>
      </c>
      <c r="E7" s="146">
        <v>187198</v>
      </c>
      <c r="F7" s="147"/>
      <c r="G7" s="148">
        <v>770.4</v>
      </c>
      <c r="H7" s="149">
        <v>-7291</v>
      </c>
      <c r="I7" s="148">
        <v>96.1</v>
      </c>
    </row>
    <row r="8" spans="2:9" ht="21" customHeight="1">
      <c r="B8" s="68"/>
      <c r="C8" s="68"/>
      <c r="D8" s="68"/>
      <c r="E8" s="68"/>
      <c r="F8" s="68"/>
      <c r="G8" s="68"/>
      <c r="H8" s="68"/>
      <c r="I8" s="68"/>
    </row>
    <row r="9" spans="2:9" ht="21" customHeight="1">
      <c r="B9" s="123" t="s">
        <v>194</v>
      </c>
      <c r="C9" s="123"/>
      <c r="D9" s="123"/>
      <c r="E9" s="123"/>
      <c r="F9" s="123"/>
      <c r="G9" s="68"/>
      <c r="H9" s="68"/>
      <c r="I9" s="68"/>
    </row>
    <row r="10" spans="2:9" ht="24" customHeight="1">
      <c r="B10" s="150" t="s">
        <v>24</v>
      </c>
      <c r="C10" s="151"/>
      <c r="D10" s="152">
        <v>440</v>
      </c>
      <c r="E10" s="152"/>
      <c r="F10" s="153" t="s">
        <v>25</v>
      </c>
      <c r="G10" s="68"/>
      <c r="H10" s="68"/>
      <c r="I10" s="68"/>
    </row>
    <row r="11" spans="2:9" ht="21" customHeight="1">
      <c r="B11" s="154" t="s">
        <v>26</v>
      </c>
      <c r="C11" s="155"/>
      <c r="D11" s="156">
        <v>389</v>
      </c>
      <c r="E11" s="156"/>
      <c r="F11" s="157" t="s">
        <v>25</v>
      </c>
      <c r="G11" s="68"/>
      <c r="H11" s="68"/>
      <c r="I11" s="68"/>
    </row>
    <row r="12" spans="2:9" ht="21" customHeight="1">
      <c r="B12" s="154" t="s">
        <v>19</v>
      </c>
      <c r="C12" s="155"/>
      <c r="D12" s="158">
        <v>124863</v>
      </c>
      <c r="E12" s="158"/>
      <c r="F12" s="157" t="s">
        <v>27</v>
      </c>
      <c r="G12" s="68"/>
      <c r="H12" s="68"/>
      <c r="I12" s="68"/>
    </row>
    <row r="13" spans="2:9" ht="21" customHeight="1">
      <c r="B13" s="154" t="s">
        <v>28</v>
      </c>
      <c r="C13" s="155"/>
      <c r="D13" s="159">
        <v>342.1</v>
      </c>
      <c r="E13" s="159"/>
      <c r="F13" s="157" t="s">
        <v>27</v>
      </c>
      <c r="G13" s="68"/>
      <c r="H13" s="68"/>
      <c r="I13" s="68"/>
    </row>
    <row r="14" spans="2:9" ht="21" customHeight="1">
      <c r="B14" s="154" t="s">
        <v>29</v>
      </c>
      <c r="C14" s="155"/>
      <c r="D14" s="159">
        <v>77.74782067247821</v>
      </c>
      <c r="E14" s="159"/>
      <c r="F14" s="157" t="s">
        <v>150</v>
      </c>
      <c r="G14" s="68"/>
      <c r="H14" s="68"/>
      <c r="I14" s="68"/>
    </row>
    <row r="15" spans="2:9" ht="21" customHeight="1">
      <c r="B15" s="160" t="s">
        <v>164</v>
      </c>
      <c r="C15" s="161"/>
      <c r="D15" s="162">
        <v>82.5</v>
      </c>
      <c r="E15" s="162"/>
      <c r="F15" s="163" t="s">
        <v>150</v>
      </c>
      <c r="G15" s="68"/>
      <c r="H15" s="68"/>
      <c r="I15" s="68"/>
    </row>
    <row r="16" spans="2:9" ht="21" customHeight="1">
      <c r="B16" s="164" t="s">
        <v>163</v>
      </c>
      <c r="C16" s="165"/>
      <c r="D16" s="166"/>
      <c r="E16" s="166"/>
      <c r="F16" s="164"/>
      <c r="G16" s="68"/>
      <c r="H16" s="68"/>
      <c r="I16" s="68"/>
    </row>
    <row r="17" spans="2:9" ht="21" customHeight="1">
      <c r="B17" s="167"/>
      <c r="C17" s="68"/>
      <c r="D17" s="68"/>
      <c r="E17" s="167"/>
      <c r="F17" s="68"/>
      <c r="G17" s="68"/>
      <c r="H17" s="68"/>
      <c r="I17" s="68"/>
    </row>
    <row r="18" spans="2:9" ht="21" customHeight="1">
      <c r="B18" s="123" t="s">
        <v>195</v>
      </c>
      <c r="C18" s="68"/>
      <c r="D18" s="68"/>
      <c r="E18" s="68"/>
      <c r="F18" s="68"/>
      <c r="G18" s="124" t="s">
        <v>156</v>
      </c>
      <c r="H18" s="124"/>
      <c r="I18" s="124"/>
    </row>
    <row r="19" spans="2:9" ht="21" customHeight="1">
      <c r="B19" s="125" t="s">
        <v>40</v>
      </c>
      <c r="C19" s="126" t="s">
        <v>165</v>
      </c>
      <c r="D19" s="127"/>
      <c r="E19" s="128" t="s">
        <v>155</v>
      </c>
      <c r="F19" s="129"/>
      <c r="G19" s="130"/>
      <c r="H19" s="126" t="s">
        <v>18</v>
      </c>
      <c r="I19" s="130"/>
    </row>
    <row r="20" spans="2:9" ht="24" customHeight="1">
      <c r="B20" s="131"/>
      <c r="C20" s="168" t="s">
        <v>43</v>
      </c>
      <c r="D20" s="132" t="s">
        <v>20</v>
      </c>
      <c r="E20" s="133" t="s">
        <v>43</v>
      </c>
      <c r="F20" s="134"/>
      <c r="G20" s="135" t="s">
        <v>20</v>
      </c>
      <c r="H20" s="94" t="s">
        <v>21</v>
      </c>
      <c r="I20" s="135" t="s">
        <v>22</v>
      </c>
    </row>
    <row r="21" spans="2:10" ht="21" customHeight="1">
      <c r="B21" s="169" t="s">
        <v>44</v>
      </c>
      <c r="C21" s="170">
        <v>4456</v>
      </c>
      <c r="D21" s="171">
        <v>18.3</v>
      </c>
      <c r="E21" s="172">
        <v>4246</v>
      </c>
      <c r="F21" s="173"/>
      <c r="G21" s="174">
        <v>17.5</v>
      </c>
      <c r="H21" s="175">
        <v>210</v>
      </c>
      <c r="I21" s="176">
        <v>104.9</v>
      </c>
      <c r="J21" s="2"/>
    </row>
    <row r="22" spans="2:9" ht="21" customHeight="1">
      <c r="B22" s="68"/>
      <c r="C22" s="68"/>
      <c r="D22" s="68"/>
      <c r="E22" s="124"/>
      <c r="F22" s="124"/>
      <c r="G22" s="124"/>
      <c r="H22" s="124"/>
      <c r="I22" s="124"/>
    </row>
    <row r="23" ht="21" customHeight="1"/>
  </sheetData>
  <sheetProtection/>
  <mergeCells count="28">
    <mergeCell ref="H4:I4"/>
    <mergeCell ref="E6:F6"/>
    <mergeCell ref="E7:F7"/>
    <mergeCell ref="B10:C10"/>
    <mergeCell ref="D11:E11"/>
    <mergeCell ref="B4:B5"/>
    <mergeCell ref="C4:D4"/>
    <mergeCell ref="E4:G4"/>
    <mergeCell ref="E5:F5"/>
    <mergeCell ref="B14:C14"/>
    <mergeCell ref="D14:E14"/>
    <mergeCell ref="E20:F20"/>
    <mergeCell ref="E22:I22"/>
    <mergeCell ref="B15:C15"/>
    <mergeCell ref="E21:F21"/>
    <mergeCell ref="B19:B20"/>
    <mergeCell ref="G18:I18"/>
    <mergeCell ref="D15:E15"/>
    <mergeCell ref="E3:I3"/>
    <mergeCell ref="C19:D19"/>
    <mergeCell ref="E19:G19"/>
    <mergeCell ref="H19:I19"/>
    <mergeCell ref="B11:C11"/>
    <mergeCell ref="B12:C12"/>
    <mergeCell ref="B13:C13"/>
    <mergeCell ref="D10:E10"/>
    <mergeCell ref="D12:E12"/>
    <mergeCell ref="D13:E13"/>
  </mergeCells>
  <printOptions/>
  <pageMargins left="1.1" right="0.7874015748031497" top="0.7874015748031497" bottom="0.984251968503937" header="0.5118110236220472" footer="0.5118110236220472"/>
  <pageSetup blackAndWhite="1"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2:L31"/>
  <sheetViews>
    <sheetView showGridLines="0" zoomScaleSheetLayoutView="100" zoomScalePageLayoutView="0" workbookViewId="0" topLeftCell="A1">
      <selection activeCell="M14" sqref="M14"/>
    </sheetView>
  </sheetViews>
  <sheetFormatPr defaultColWidth="9.00390625" defaultRowHeight="13.5"/>
  <cols>
    <col min="1" max="1" width="3.50390625" style="3" customWidth="1"/>
    <col min="2" max="2" width="0.875" style="3" customWidth="1"/>
    <col min="3" max="3" width="22.625" style="3" customWidth="1"/>
    <col min="4" max="4" width="0.875" style="3" customWidth="1"/>
    <col min="5" max="5" width="13.625" style="3" customWidth="1"/>
    <col min="6" max="6" width="13.625" style="36" customWidth="1"/>
    <col min="7" max="8" width="13.625" style="3" customWidth="1"/>
    <col min="9" max="9" width="4.25390625" style="3" customWidth="1"/>
    <col min="10" max="10" width="4.375" style="3" customWidth="1"/>
    <col min="11" max="11" width="9.50390625" style="37" customWidth="1"/>
    <col min="12" max="12" width="9.25390625" style="3" customWidth="1"/>
    <col min="13" max="14" width="9.125" style="3" customWidth="1"/>
    <col min="15" max="15" width="9.00390625" style="3" customWidth="1"/>
    <col min="16" max="16384" width="9.00390625" style="3" customWidth="1"/>
  </cols>
  <sheetData>
    <row r="1" ht="14.25"/>
    <row r="2" spans="2:10" ht="23.25" customHeight="1">
      <c r="B2" s="84" t="s">
        <v>196</v>
      </c>
      <c r="C2" s="84"/>
      <c r="D2" s="84"/>
      <c r="E2" s="84"/>
      <c r="F2" s="85"/>
      <c r="I2" s="75"/>
      <c r="J2" s="75"/>
    </row>
    <row r="3" spans="2:10" ht="28.5" customHeight="1">
      <c r="B3" s="86"/>
      <c r="C3" s="87" t="s">
        <v>40</v>
      </c>
      <c r="D3" s="88"/>
      <c r="E3" s="89" t="s">
        <v>41</v>
      </c>
      <c r="F3" s="90"/>
      <c r="G3" s="81" t="s">
        <v>42</v>
      </c>
      <c r="H3" s="82"/>
      <c r="I3" s="76" t="s">
        <v>30</v>
      </c>
      <c r="J3" s="77"/>
    </row>
    <row r="4" spans="2:10" ht="28.5" customHeight="1">
      <c r="B4" s="91"/>
      <c r="C4" s="92"/>
      <c r="D4" s="93"/>
      <c r="E4" s="94" t="s">
        <v>19</v>
      </c>
      <c r="F4" s="95" t="s">
        <v>20</v>
      </c>
      <c r="G4" s="34" t="s">
        <v>19</v>
      </c>
      <c r="H4" s="35" t="s">
        <v>20</v>
      </c>
      <c r="I4" s="78"/>
      <c r="J4" s="83"/>
    </row>
    <row r="5" spans="2:12" ht="28.5" customHeight="1">
      <c r="B5" s="96"/>
      <c r="C5" s="97" t="s">
        <v>166</v>
      </c>
      <c r="D5" s="98"/>
      <c r="E5" s="99">
        <v>0</v>
      </c>
      <c r="F5" s="100">
        <v>0</v>
      </c>
      <c r="G5" s="39">
        <v>11534</v>
      </c>
      <c r="H5" s="64">
        <v>47.3</v>
      </c>
      <c r="I5" s="40"/>
      <c r="J5" s="41">
        <v>0</v>
      </c>
      <c r="K5" s="42"/>
      <c r="L5" s="42"/>
    </row>
    <row r="6" spans="2:12" ht="28.5" customHeight="1">
      <c r="B6" s="101"/>
      <c r="C6" s="102" t="s">
        <v>167</v>
      </c>
      <c r="D6" s="103"/>
      <c r="E6" s="104">
        <v>13646</v>
      </c>
      <c r="F6" s="105">
        <v>37.4</v>
      </c>
      <c r="G6" s="43">
        <v>15043</v>
      </c>
      <c r="H6" s="65">
        <v>61.6</v>
      </c>
      <c r="I6" s="44"/>
      <c r="J6" s="45">
        <v>6</v>
      </c>
      <c r="K6" s="42"/>
      <c r="L6" s="42"/>
    </row>
    <row r="7" spans="2:12" ht="28.5" customHeight="1">
      <c r="B7" s="101"/>
      <c r="C7" s="102" t="s">
        <v>168</v>
      </c>
      <c r="D7" s="103"/>
      <c r="E7" s="104">
        <v>9739</v>
      </c>
      <c r="F7" s="105">
        <v>26.7</v>
      </c>
      <c r="G7" s="43">
        <v>9079</v>
      </c>
      <c r="H7" s="65">
        <v>37.2</v>
      </c>
      <c r="I7" s="44"/>
      <c r="J7" s="45">
        <v>3</v>
      </c>
      <c r="K7" s="42"/>
      <c r="L7" s="42"/>
    </row>
    <row r="8" spans="2:12" ht="28.5" customHeight="1">
      <c r="B8" s="101"/>
      <c r="C8" s="102" t="s">
        <v>169</v>
      </c>
      <c r="D8" s="103"/>
      <c r="E8" s="104">
        <v>15295</v>
      </c>
      <c r="F8" s="105">
        <v>41.9</v>
      </c>
      <c r="G8" s="43">
        <v>11139</v>
      </c>
      <c r="H8" s="65">
        <v>45.6</v>
      </c>
      <c r="I8" s="44"/>
      <c r="J8" s="45">
        <v>4</v>
      </c>
      <c r="K8" s="42"/>
      <c r="L8" s="42"/>
    </row>
    <row r="9" spans="2:12" ht="28.5" customHeight="1">
      <c r="B9" s="101"/>
      <c r="C9" s="102" t="s">
        <v>170</v>
      </c>
      <c r="D9" s="103"/>
      <c r="E9" s="104">
        <v>9616</v>
      </c>
      <c r="F9" s="105">
        <v>26.3</v>
      </c>
      <c r="G9" s="43">
        <v>6826</v>
      </c>
      <c r="H9" s="65">
        <v>28</v>
      </c>
      <c r="I9" s="44"/>
      <c r="J9" s="45">
        <v>2</v>
      </c>
      <c r="K9" s="42"/>
      <c r="L9" s="42"/>
    </row>
    <row r="10" spans="2:12" ht="28.5" customHeight="1">
      <c r="B10" s="101"/>
      <c r="C10" s="102" t="s">
        <v>171</v>
      </c>
      <c r="D10" s="103"/>
      <c r="E10" s="104">
        <v>9290</v>
      </c>
      <c r="F10" s="105">
        <v>25.4</v>
      </c>
      <c r="G10" s="43">
        <v>9196</v>
      </c>
      <c r="H10" s="65">
        <v>37.7</v>
      </c>
      <c r="I10" s="44"/>
      <c r="J10" s="45">
        <v>3</v>
      </c>
      <c r="K10" s="42"/>
      <c r="L10" s="42"/>
    </row>
    <row r="11" spans="2:12" ht="28.5" customHeight="1">
      <c r="B11" s="101"/>
      <c r="C11" s="102" t="s">
        <v>172</v>
      </c>
      <c r="D11" s="103"/>
      <c r="E11" s="104">
        <v>8232</v>
      </c>
      <c r="F11" s="105">
        <v>22.5</v>
      </c>
      <c r="G11" s="43">
        <v>4113</v>
      </c>
      <c r="H11" s="65">
        <v>16.9</v>
      </c>
      <c r="I11" s="44"/>
      <c r="J11" s="45">
        <v>4</v>
      </c>
      <c r="K11" s="42"/>
      <c r="L11" s="42"/>
    </row>
    <row r="12" spans="2:12" ht="28.5" customHeight="1">
      <c r="B12" s="101"/>
      <c r="C12" s="102" t="s">
        <v>173</v>
      </c>
      <c r="D12" s="103"/>
      <c r="E12" s="104">
        <v>3135</v>
      </c>
      <c r="F12" s="105">
        <v>8.6</v>
      </c>
      <c r="G12" s="43">
        <v>13038</v>
      </c>
      <c r="H12" s="65">
        <v>53.4</v>
      </c>
      <c r="I12" s="44"/>
      <c r="J12" s="45">
        <v>5</v>
      </c>
      <c r="K12" s="42"/>
      <c r="L12" s="42"/>
    </row>
    <row r="13" spans="2:12" ht="28.5" customHeight="1">
      <c r="B13" s="101"/>
      <c r="C13" s="102" t="s">
        <v>174</v>
      </c>
      <c r="D13" s="103"/>
      <c r="E13" s="104">
        <v>10541</v>
      </c>
      <c r="F13" s="105">
        <v>28.9</v>
      </c>
      <c r="G13" s="43">
        <v>12497</v>
      </c>
      <c r="H13" s="65">
        <v>51.2</v>
      </c>
      <c r="I13" s="44"/>
      <c r="J13" s="45">
        <v>10</v>
      </c>
      <c r="K13" s="42"/>
      <c r="L13" s="42"/>
    </row>
    <row r="14" spans="2:12" ht="28.5" customHeight="1">
      <c r="B14" s="101"/>
      <c r="C14" s="102" t="s">
        <v>175</v>
      </c>
      <c r="D14" s="103"/>
      <c r="E14" s="104">
        <v>11821</v>
      </c>
      <c r="F14" s="105">
        <v>32.4</v>
      </c>
      <c r="G14" s="43">
        <v>13069</v>
      </c>
      <c r="H14" s="65">
        <v>53.6</v>
      </c>
      <c r="I14" s="44"/>
      <c r="J14" s="45">
        <v>4</v>
      </c>
      <c r="K14" s="42"/>
      <c r="L14" s="42"/>
    </row>
    <row r="15" spans="2:12" ht="28.5" customHeight="1">
      <c r="B15" s="101"/>
      <c r="C15" s="102" t="s">
        <v>176</v>
      </c>
      <c r="D15" s="103"/>
      <c r="E15" s="104">
        <v>6133</v>
      </c>
      <c r="F15" s="105">
        <v>16.8</v>
      </c>
      <c r="G15" s="43">
        <v>7401</v>
      </c>
      <c r="H15" s="65">
        <v>30.3</v>
      </c>
      <c r="I15" s="44"/>
      <c r="J15" s="45">
        <v>3</v>
      </c>
      <c r="K15" s="42"/>
      <c r="L15" s="42"/>
    </row>
    <row r="16" spans="2:12" ht="28.5" customHeight="1">
      <c r="B16" s="101"/>
      <c r="C16" s="102" t="s">
        <v>177</v>
      </c>
      <c r="D16" s="103"/>
      <c r="E16" s="104">
        <v>917</v>
      </c>
      <c r="F16" s="105">
        <v>2.5</v>
      </c>
      <c r="G16" s="43">
        <v>5452</v>
      </c>
      <c r="H16" s="65">
        <v>22.3</v>
      </c>
      <c r="I16" s="44"/>
      <c r="J16" s="45">
        <v>2</v>
      </c>
      <c r="K16" s="42"/>
      <c r="L16" s="42"/>
    </row>
    <row r="17" spans="2:12" ht="28.5" customHeight="1">
      <c r="B17" s="101"/>
      <c r="C17" s="102" t="s">
        <v>178</v>
      </c>
      <c r="D17" s="103"/>
      <c r="E17" s="104">
        <v>1134</v>
      </c>
      <c r="F17" s="105">
        <v>3.1</v>
      </c>
      <c r="G17" s="43">
        <v>12290</v>
      </c>
      <c r="H17" s="65">
        <v>50.4</v>
      </c>
      <c r="I17" s="44"/>
      <c r="J17" s="45">
        <v>3</v>
      </c>
      <c r="K17" s="42"/>
      <c r="L17" s="42"/>
    </row>
    <row r="18" spans="2:12" ht="28.5" customHeight="1">
      <c r="B18" s="101"/>
      <c r="C18" s="102" t="s">
        <v>179</v>
      </c>
      <c r="D18" s="103"/>
      <c r="E18" s="104">
        <v>1305</v>
      </c>
      <c r="F18" s="105">
        <v>3.6</v>
      </c>
      <c r="G18" s="43">
        <v>6796</v>
      </c>
      <c r="H18" s="65">
        <v>27.9</v>
      </c>
      <c r="I18" s="44"/>
      <c r="J18" s="45">
        <v>1</v>
      </c>
      <c r="K18" s="42"/>
      <c r="L18" s="42"/>
    </row>
    <row r="19" spans="2:12" ht="28.5" customHeight="1">
      <c r="B19" s="101"/>
      <c r="C19" s="102" t="s">
        <v>180</v>
      </c>
      <c r="D19" s="103"/>
      <c r="E19" s="104">
        <v>3119</v>
      </c>
      <c r="F19" s="105">
        <v>8.5</v>
      </c>
      <c r="G19" s="43">
        <v>9635</v>
      </c>
      <c r="H19" s="65">
        <v>39.5</v>
      </c>
      <c r="I19" s="44"/>
      <c r="J19" s="45">
        <v>3</v>
      </c>
      <c r="K19" s="42"/>
      <c r="L19" s="42"/>
    </row>
    <row r="20" spans="2:12" ht="28.5" customHeight="1">
      <c r="B20" s="101"/>
      <c r="C20" s="102" t="s">
        <v>181</v>
      </c>
      <c r="D20" s="103"/>
      <c r="E20" s="104">
        <v>435</v>
      </c>
      <c r="F20" s="105">
        <v>1.2</v>
      </c>
      <c r="G20" s="43">
        <v>8177</v>
      </c>
      <c r="H20" s="65">
        <v>33.5</v>
      </c>
      <c r="I20" s="44"/>
      <c r="J20" s="46">
        <v>1</v>
      </c>
      <c r="K20" s="42"/>
      <c r="L20" s="42"/>
    </row>
    <row r="21" spans="2:12" ht="28.5" customHeight="1">
      <c r="B21" s="101"/>
      <c r="C21" s="106" t="s">
        <v>182</v>
      </c>
      <c r="D21" s="107"/>
      <c r="E21" s="104">
        <v>1196</v>
      </c>
      <c r="F21" s="105">
        <v>3.3</v>
      </c>
      <c r="G21" s="43">
        <v>14602</v>
      </c>
      <c r="H21" s="65">
        <v>59.8</v>
      </c>
      <c r="I21" s="44"/>
      <c r="J21" s="45">
        <v>2</v>
      </c>
      <c r="K21" s="42"/>
      <c r="L21" s="42"/>
    </row>
    <row r="22" spans="2:12" ht="28.5" customHeight="1">
      <c r="B22" s="101"/>
      <c r="C22" s="102" t="s">
        <v>183</v>
      </c>
      <c r="D22" s="103"/>
      <c r="E22" s="104">
        <v>0</v>
      </c>
      <c r="F22" s="105">
        <v>0</v>
      </c>
      <c r="G22" s="43">
        <v>2321</v>
      </c>
      <c r="H22" s="65">
        <v>9.5</v>
      </c>
      <c r="I22" s="44"/>
      <c r="J22" s="45">
        <v>4</v>
      </c>
      <c r="K22" s="42"/>
      <c r="L22" s="42"/>
    </row>
    <row r="23" spans="2:12" ht="28.5" customHeight="1">
      <c r="B23" s="101"/>
      <c r="C23" s="102" t="s">
        <v>184</v>
      </c>
      <c r="D23" s="103"/>
      <c r="E23" s="104">
        <v>0</v>
      </c>
      <c r="F23" s="105">
        <v>0</v>
      </c>
      <c r="G23" s="43">
        <v>0</v>
      </c>
      <c r="H23" s="65">
        <v>0</v>
      </c>
      <c r="I23" s="44"/>
      <c r="J23" s="45">
        <v>0</v>
      </c>
      <c r="K23" s="42"/>
      <c r="L23" s="42"/>
    </row>
    <row r="24" spans="2:12" ht="28.5" customHeight="1">
      <c r="B24" s="101"/>
      <c r="C24" s="102" t="s">
        <v>185</v>
      </c>
      <c r="D24" s="103"/>
      <c r="E24" s="104">
        <v>4702</v>
      </c>
      <c r="F24" s="105">
        <v>12.9</v>
      </c>
      <c r="G24" s="43">
        <v>94</v>
      </c>
      <c r="H24" s="65">
        <v>0.4</v>
      </c>
      <c r="I24" s="44"/>
      <c r="J24" s="45">
        <v>1</v>
      </c>
      <c r="K24" s="42"/>
      <c r="L24" s="42"/>
    </row>
    <row r="25" spans="2:12" ht="28.5" customHeight="1">
      <c r="B25" s="101"/>
      <c r="C25" s="102" t="s">
        <v>186</v>
      </c>
      <c r="D25" s="103"/>
      <c r="E25" s="104">
        <v>789</v>
      </c>
      <c r="F25" s="105">
        <v>2.2</v>
      </c>
      <c r="G25" s="43">
        <v>7605</v>
      </c>
      <c r="H25" s="65">
        <v>31.2</v>
      </c>
      <c r="I25" s="44"/>
      <c r="J25" s="45">
        <v>2</v>
      </c>
      <c r="K25" s="42"/>
      <c r="L25" s="42"/>
    </row>
    <row r="26" spans="2:12" ht="28.5" customHeight="1">
      <c r="B26" s="101"/>
      <c r="C26" s="106" t="s">
        <v>187</v>
      </c>
      <c r="D26" s="103"/>
      <c r="E26" s="104">
        <v>13818</v>
      </c>
      <c r="F26" s="105">
        <v>37.9</v>
      </c>
      <c r="G26" s="43">
        <v>0</v>
      </c>
      <c r="H26" s="65">
        <v>0</v>
      </c>
      <c r="I26" s="44"/>
      <c r="J26" s="45">
        <v>1</v>
      </c>
      <c r="K26" s="42"/>
      <c r="L26" s="42"/>
    </row>
    <row r="27" spans="2:12" ht="28.5" customHeight="1">
      <c r="B27" s="108"/>
      <c r="C27" s="109" t="s">
        <v>188</v>
      </c>
      <c r="D27" s="110"/>
      <c r="E27" s="111">
        <v>0</v>
      </c>
      <c r="F27" s="112">
        <v>0</v>
      </c>
      <c r="G27" s="47">
        <v>0</v>
      </c>
      <c r="H27" s="66">
        <v>0</v>
      </c>
      <c r="I27" s="48"/>
      <c r="J27" s="49">
        <v>1</v>
      </c>
      <c r="K27" s="42"/>
      <c r="L27" s="42"/>
    </row>
    <row r="28" spans="2:10" ht="28.5" customHeight="1">
      <c r="B28" s="113"/>
      <c r="C28" s="114" t="s">
        <v>23</v>
      </c>
      <c r="D28" s="115"/>
      <c r="E28" s="116">
        <v>124863</v>
      </c>
      <c r="F28" s="63">
        <v>342.1</v>
      </c>
      <c r="G28" s="50">
        <v>179907</v>
      </c>
      <c r="H28" s="67">
        <v>737.3</v>
      </c>
      <c r="I28" s="33"/>
      <c r="J28" s="51">
        <v>65</v>
      </c>
    </row>
    <row r="29" spans="2:10" ht="28.5" customHeight="1">
      <c r="B29" s="91"/>
      <c r="C29" s="117" t="s">
        <v>31</v>
      </c>
      <c r="D29" s="118"/>
      <c r="E29" s="119">
        <v>365</v>
      </c>
      <c r="F29" s="120"/>
      <c r="G29" s="79">
        <v>244</v>
      </c>
      <c r="H29" s="80"/>
      <c r="I29" s="38"/>
      <c r="J29" s="52"/>
    </row>
    <row r="30" spans="2:6" ht="15" customHeight="1">
      <c r="B30" s="68"/>
      <c r="C30" s="68" t="s">
        <v>190</v>
      </c>
      <c r="D30" s="68"/>
      <c r="E30" s="68"/>
      <c r="F30" s="85"/>
    </row>
    <row r="31" ht="15" customHeight="1">
      <c r="C31" s="68" t="s">
        <v>189</v>
      </c>
    </row>
  </sheetData>
  <sheetProtection/>
  <mergeCells count="8">
    <mergeCell ref="B2:E2"/>
    <mergeCell ref="E29:F29"/>
    <mergeCell ref="G29:H29"/>
    <mergeCell ref="I2:J2"/>
    <mergeCell ref="C3:C4"/>
    <mergeCell ref="E3:F3"/>
    <mergeCell ref="G3:H3"/>
    <mergeCell ref="I3:J4"/>
  </mergeCells>
  <printOptions/>
  <pageMargins left="0.89" right="0.5" top="0.7874015748031497" bottom="0.984251968503937" header="0.5118110236220472" footer="0.5118110236220472"/>
  <pageSetup blackAndWhite="1" firstPageNumber="5" useFirstPageNumber="1" horizontalDpi="300" verticalDpi="3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水野　寛文</dc:creator>
  <cp:keywords/>
  <dc:description/>
  <cp:lastModifiedBy>水野　寛文</cp:lastModifiedBy>
  <cp:lastPrinted>2018-11-26T06:44:44Z</cp:lastPrinted>
  <dcterms:modified xsi:type="dcterms:W3CDTF">2019-01-07T00:17:33Z</dcterms:modified>
  <cp:category/>
  <cp:version/>
  <cp:contentType/>
  <cp:contentStatus/>
</cp:coreProperties>
</file>