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65506" windowWidth="13845" windowHeight="12585" tabRatio="943" activeTab="0"/>
  </bookViews>
  <sheets>
    <sheet name="予算の概要" sheetId="1" r:id="rId1"/>
    <sheet name="歳入　一般" sheetId="2" r:id="rId2"/>
    <sheet name="歳出　一般" sheetId="3" r:id="rId3"/>
    <sheet name="特別会計 " sheetId="4" r:id="rId4"/>
    <sheet name="決算状況" sheetId="5" r:id="rId5"/>
    <sheet name="市税" sheetId="6" r:id="rId6"/>
  </sheets>
  <definedNames>
    <definedName name="_xlnm.Print_Area" localSheetId="4">'決算状況'!$A$1:$D$11</definedName>
    <definedName name="_xlnm.Print_Area" localSheetId="2">'歳出　一般'!$A$1:$F$20</definedName>
    <definedName name="_xlnm.Print_Area" localSheetId="1">'歳入　一般'!$A$1:$F$27</definedName>
    <definedName name="_xlnm.Print_Area" localSheetId="5">'市税'!$A$1:$D$20</definedName>
    <definedName name="_xlnm.Print_Area" localSheetId="3">'特別会計 '!$A$1:$D$10</definedName>
    <definedName name="_xlnm.Print_Area" localSheetId="0">'予算の概要'!$A$1:$D$17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D18" authorId="0">
      <text>
        <r>
          <rPr>
            <b/>
            <sz val="11"/>
            <rFont val="ＭＳ Ｐゴシック"/>
            <family val="3"/>
          </rPr>
          <t>端数調整</t>
        </r>
      </text>
    </comment>
    <comment ref="D19" authorId="0">
      <text>
        <r>
          <rPr>
            <b/>
            <sz val="11"/>
            <rFont val="ＭＳ Ｐゴシック"/>
            <family val="3"/>
          </rPr>
          <t>端数調整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D7" authorId="0">
      <text>
        <r>
          <rPr>
            <b/>
            <sz val="11"/>
            <rFont val="ＭＳ Ｐゴシック"/>
            <family val="3"/>
          </rPr>
          <t>端数調整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C16" authorId="0">
      <text>
        <r>
          <rPr>
            <b/>
            <sz val="9"/>
            <rFont val="ＭＳ Ｐゴシック"/>
            <family val="3"/>
          </rPr>
          <t>端数調整</t>
        </r>
      </text>
    </comment>
  </commentList>
</comments>
</file>

<file path=xl/sharedStrings.xml><?xml version="1.0" encoding="utf-8"?>
<sst xmlns="http://schemas.openxmlformats.org/spreadsheetml/2006/main" count="117" uniqueCount="93">
  <si>
    <t>１　一般会計及び特別会計</t>
  </si>
  <si>
    <t>予算額</t>
  </si>
  <si>
    <t>補正額</t>
  </si>
  <si>
    <t>予算現額</t>
  </si>
  <si>
    <t>一般会計</t>
  </si>
  <si>
    <t>国民健康保険</t>
  </si>
  <si>
    <t>特別会計</t>
  </si>
  <si>
    <t>住宅新築資金等</t>
  </si>
  <si>
    <t>貸付事業特別会計</t>
  </si>
  <si>
    <t>款</t>
  </si>
  <si>
    <t>構 成 比</t>
  </si>
  <si>
    <t>収入済額</t>
  </si>
  <si>
    <t>市税</t>
  </si>
  <si>
    <t>地方譲与税</t>
  </si>
  <si>
    <t>利子割交付金</t>
  </si>
  <si>
    <t>地方消費税交付金</t>
  </si>
  <si>
    <t>自動車取得税交付金</t>
  </si>
  <si>
    <t>地方交付税</t>
  </si>
  <si>
    <t>交通安全対策特別交付金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</si>
  <si>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</si>
  <si>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</si>
  <si>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</si>
  <si>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</si>
  <si>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</si>
  <si>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</si>
  <si>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</si>
  <si>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市債</t>
  </si>
  <si>
    <t>合計</t>
  </si>
  <si>
    <t>歳出</t>
  </si>
  <si>
    <t>支出済額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</si>
  <si>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</si>
  <si>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</si>
  <si>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</si>
  <si>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</si>
  <si>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</si>
  <si>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</si>
  <si>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</si>
  <si>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</si>
  <si>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</si>
  <si>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</si>
  <si>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</si>
  <si>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</si>
  <si>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</si>
  <si>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合　　計</t>
  </si>
  <si>
    <t>特別会計名</t>
  </si>
  <si>
    <t>住宅新築資金等貸付事業</t>
  </si>
  <si>
    <t>一人当たり</t>
  </si>
  <si>
    <t>円</t>
  </si>
  <si>
    <t>(単位　円)</t>
  </si>
  <si>
    <t>構成比</t>
  </si>
  <si>
    <t>市民税</t>
  </si>
  <si>
    <t>固定資産税</t>
  </si>
  <si>
    <t>軽自動車税</t>
  </si>
  <si>
    <t>市たばこ税</t>
  </si>
  <si>
    <t>市税合計</t>
  </si>
  <si>
    <t>介護保険特別会計</t>
  </si>
  <si>
    <t>コミュニティ・プラント事業</t>
  </si>
  <si>
    <t>介護保険</t>
  </si>
  <si>
    <t>（単位　円）</t>
  </si>
  <si>
    <t>（単位　円）</t>
  </si>
  <si>
    <t>コミュニティ･プラ</t>
  </si>
  <si>
    <t>ント事業特別会計</t>
  </si>
  <si>
    <t>歳入</t>
  </si>
  <si>
    <t>地方特例交付金</t>
  </si>
  <si>
    <t>分担金及び負担金</t>
  </si>
  <si>
    <t>寄附金</t>
  </si>
  <si>
    <t>（３）特別会計予算執行状況</t>
  </si>
  <si>
    <t>（単位　円）</t>
  </si>
  <si>
    <t>会計名</t>
  </si>
  <si>
    <t>一般会計</t>
  </si>
  <si>
    <t>特　別　会　計</t>
  </si>
  <si>
    <t>都市計画税</t>
  </si>
  <si>
    <t>（５）市税負担状況</t>
  </si>
  <si>
    <t>（１）予算の概要</t>
  </si>
  <si>
    <t>配当割交付金</t>
  </si>
  <si>
    <t>株式等譲渡所得割交付金</t>
  </si>
  <si>
    <t>負担額</t>
  </si>
  <si>
    <t>収入率</t>
  </si>
  <si>
    <t>執行率</t>
  </si>
  <si>
    <t>後期高齢者医療</t>
  </si>
  <si>
    <t>後期高齢者医療</t>
  </si>
  <si>
    <t>後期高齢者医療</t>
  </si>
  <si>
    <t>（単位  円）</t>
  </si>
  <si>
    <t>一世帯当たり</t>
  </si>
  <si>
    <t>(H31.4.1現在)</t>
  </si>
  <si>
    <t>(R1.9.30現在)</t>
  </si>
  <si>
    <t>（２）一般会計予算執行状況(H31.4.1～R1.9.30)</t>
  </si>
  <si>
    <t>R1．9．30現在</t>
  </si>
  <si>
    <t>R1．9．30現在</t>
  </si>
  <si>
    <t xml:space="preserve"> 令和元年９月30日現在の人口、世帯数で算出</t>
  </si>
  <si>
    <t>自動車税環境性能割交付金</t>
  </si>
  <si>
    <t>（４）平成30年度決算の状況</t>
  </si>
  <si>
    <t>　　人口　　62,407人　　　世帯　　26,503世帯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</si>
</sst>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%"/>
    <numFmt numFmtId="178" formatCode="#,##0.00000"/>
    <numFmt numFmtId="179" formatCode="0.0"/>
    <numFmt numFmtId="180" formatCode="0;&quot;△ &quot;0"/>
    <numFmt numFmtId="181" formatCode="#,##0;&quot;△ &quot;#,##0"/>
    <numFmt numFmtId="182" formatCode="#,##0_ "/>
    <numFmt numFmtId="183" formatCode="#,##0;&quot;△&quot;#,##0"/>
    <numFmt numFmtId="184" formatCode="0_ "/>
    <numFmt numFmtId="185" formatCode="#,##0.00_ ;[Red]\-#,##0.00\ "/>
    <numFmt numFmtId="186" formatCode="0.0000000_ "/>
    <numFmt numFmtId="187" formatCode="0.0_ "/>
    <numFmt numFmtId="188" formatCode="#,##0.00000_ "/>
    <numFmt numFmtId="189" formatCode="#,##0_);[Red]\(#,##0\)"/>
    <numFmt numFmtId="190" formatCode="0.00000000_ "/>
    <numFmt numFmtId="191" formatCode="#,##0.0;[Red]\-#,##0.0"/>
    <numFmt numFmtId="192" formatCode="#,##0.0_ ;[Red]\-#,##0.0\ "/>
    <numFmt numFmtId="193" formatCode="0.00_ "/>
    <numFmt numFmtId="194" formatCode="#,##0.0_ "/>
    <numFmt numFmtId="195" formatCode="[$-411]\(ggge\.mm\.dd\)"/>
    <numFmt numFmtId="196" formatCode="[$-411]\(ggge\.mm\.dd\)&quot;現在&quot;"/>
    <numFmt numFmtId="197" formatCode="[$-411]\(ggge\.mm\.dd\)&quot;＆&quot;&quot;現在&quot;"/>
    <numFmt numFmtId="198" formatCode="0.000_ "/>
    <numFmt numFmtId="199" formatCode="0.00_);[Red]\(0.00\)"/>
    <numFmt numFmtId="200" formatCode="0.0_);[Red]\(0.0\)"/>
    <numFmt numFmtId="201" formatCode="#,##0.0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000_);[Red]\(0.0000000\)"/>
  </numFmts>
  <fonts count="48">
    <font>
      <sz val="9"/>
      <name val="明朝"/>
      <family val="1"/>
    </font>
    <font>
      <b/>
      <sz val="9"/>
      <name val="明朝"/>
      <family val="1"/>
    </font>
    <font>
      <i/>
      <sz val="9"/>
      <name val="明朝"/>
      <family val="1"/>
    </font>
    <font>
      <b/>
      <i/>
      <sz val="9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sz val="6"/>
      <name val="ＭＳ Ｐゴシック"/>
      <family val="3"/>
    </font>
    <font>
      <sz val="14"/>
      <name val="明朝"/>
      <family val="1"/>
    </font>
    <font>
      <u val="single"/>
      <sz val="9"/>
      <color indexed="12"/>
      <name val="明朝"/>
      <family val="1"/>
    </font>
    <font>
      <u val="single"/>
      <sz val="9"/>
      <color indexed="36"/>
      <name val="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明朝"/>
      <family val="1"/>
    </font>
    <font>
      <b/>
      <sz val="8"/>
      <name val="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7" fillId="0" borderId="0" xfId="0" applyFont="1" applyAlignment="1">
      <alignment/>
    </xf>
    <xf numFmtId="181" fontId="7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190" fontId="7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38" fontId="7" fillId="0" borderId="11" xfId="49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8" fontId="7" fillId="0" borderId="12" xfId="49" applyFont="1" applyBorder="1" applyAlignment="1">
      <alignment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8" fontId="7" fillId="0" borderId="16" xfId="49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177" fontId="7" fillId="0" borderId="11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38" fontId="7" fillId="0" borderId="17" xfId="49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38" fontId="7" fillId="0" borderId="23" xfId="49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77" fontId="7" fillId="0" borderId="11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7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178" fontId="7" fillId="0" borderId="0" xfId="0" applyNumberFormat="1" applyFont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38" fontId="7" fillId="0" borderId="30" xfId="49" applyFont="1" applyBorder="1" applyAlignment="1">
      <alignment vertical="center"/>
    </xf>
    <xf numFmtId="38" fontId="7" fillId="0" borderId="31" xfId="49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8" fontId="7" fillId="0" borderId="21" xfId="49" applyFont="1" applyBorder="1" applyAlignment="1">
      <alignment vertical="center"/>
    </xf>
    <xf numFmtId="38" fontId="7" fillId="0" borderId="19" xfId="49" applyFont="1" applyBorder="1" applyAlignment="1">
      <alignment vertical="center"/>
    </xf>
    <xf numFmtId="38" fontId="7" fillId="0" borderId="20" xfId="49" applyFont="1" applyBorder="1" applyAlignment="1">
      <alignment vertical="center"/>
    </xf>
    <xf numFmtId="177" fontId="7" fillId="0" borderId="12" xfId="49" applyNumberFormat="1" applyFont="1" applyBorder="1" applyAlignment="1">
      <alignment vertical="center"/>
    </xf>
    <xf numFmtId="177" fontId="7" fillId="0" borderId="32" xfId="0" applyNumberFormat="1" applyFont="1" applyBorder="1" applyAlignment="1">
      <alignment vertical="center"/>
    </xf>
    <xf numFmtId="177" fontId="7" fillId="0" borderId="33" xfId="0" applyNumberFormat="1" applyFont="1" applyBorder="1" applyAlignment="1">
      <alignment vertical="center"/>
    </xf>
    <xf numFmtId="177" fontId="7" fillId="0" borderId="34" xfId="49" applyNumberFormat="1" applyFont="1" applyBorder="1" applyAlignment="1">
      <alignment vertical="center"/>
    </xf>
    <xf numFmtId="177" fontId="7" fillId="0" borderId="33" xfId="49" applyNumberFormat="1" applyFont="1" applyBorder="1" applyAlignment="1">
      <alignment vertical="center"/>
    </xf>
    <xf numFmtId="177" fontId="7" fillId="0" borderId="35" xfId="0" applyNumberFormat="1" applyFont="1" applyBorder="1" applyAlignment="1">
      <alignment horizontal="right" vertical="center"/>
    </xf>
    <xf numFmtId="177" fontId="7" fillId="0" borderId="16" xfId="0" applyNumberFormat="1" applyFont="1" applyBorder="1" applyAlignment="1">
      <alignment vertical="center"/>
    </xf>
    <xf numFmtId="177" fontId="7" fillId="0" borderId="36" xfId="0" applyNumberFormat="1" applyFont="1" applyBorder="1" applyAlignment="1">
      <alignment vertical="center"/>
    </xf>
    <xf numFmtId="38" fontId="7" fillId="0" borderId="37" xfId="49" applyFont="1" applyBorder="1" applyAlignment="1">
      <alignment vertical="center"/>
    </xf>
    <xf numFmtId="38" fontId="7" fillId="0" borderId="38" xfId="49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181" fontId="7" fillId="0" borderId="0" xfId="0" applyNumberFormat="1" applyFont="1" applyFill="1" applyAlignment="1">
      <alignment/>
    </xf>
    <xf numFmtId="197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39" xfId="0" applyFont="1" applyFill="1" applyBorder="1" applyAlignment="1">
      <alignment/>
    </xf>
    <xf numFmtId="0" fontId="7" fillId="0" borderId="40" xfId="0" applyFont="1" applyFill="1" applyBorder="1" applyAlignment="1">
      <alignment horizontal="distributed" vertical="distributed"/>
    </xf>
    <xf numFmtId="181" fontId="7" fillId="0" borderId="41" xfId="0" applyNumberFormat="1" applyFont="1" applyFill="1" applyBorder="1" applyAlignment="1">
      <alignment horizontal="distributed" vertical="distributed"/>
    </xf>
    <xf numFmtId="0" fontId="7" fillId="0" borderId="28" xfId="0" applyFont="1" applyFill="1" applyBorder="1" applyAlignment="1">
      <alignment horizontal="distributed" vertical="distributed"/>
    </xf>
    <xf numFmtId="0" fontId="7" fillId="0" borderId="42" xfId="0" applyFont="1" applyFill="1" applyBorder="1" applyAlignment="1">
      <alignment/>
    </xf>
    <xf numFmtId="0" fontId="7" fillId="0" borderId="14" xfId="0" applyFont="1" applyFill="1" applyBorder="1" applyAlignment="1" applyProtection="1">
      <alignment horizontal="right"/>
      <protection locked="0"/>
    </xf>
    <xf numFmtId="181" fontId="7" fillId="0" borderId="43" xfId="0" applyNumberFormat="1" applyFont="1" applyFill="1" applyBorder="1" applyAlignment="1">
      <alignment/>
    </xf>
    <xf numFmtId="0" fontId="7" fillId="0" borderId="29" xfId="0" applyFont="1" applyFill="1" applyBorder="1" applyAlignment="1" applyProtection="1">
      <alignment horizontal="right"/>
      <protection locked="0"/>
    </xf>
    <xf numFmtId="0" fontId="7" fillId="0" borderId="44" xfId="0" applyFont="1" applyFill="1" applyBorder="1" applyAlignment="1">
      <alignment horizontal="distributed" vertical="distributed"/>
    </xf>
    <xf numFmtId="0" fontId="7" fillId="0" borderId="45" xfId="0" applyFont="1" applyFill="1" applyBorder="1" applyAlignment="1">
      <alignment horizontal="distributed" vertical="distributed"/>
    </xf>
    <xf numFmtId="0" fontId="7" fillId="0" borderId="46" xfId="0" applyFont="1" applyFill="1" applyBorder="1" applyAlignment="1">
      <alignment horizontal="distributed" vertical="distributed"/>
    </xf>
    <xf numFmtId="0" fontId="7" fillId="0" borderId="46" xfId="0" applyFont="1" applyFill="1" applyBorder="1" applyAlignment="1">
      <alignment horizontal="distributed" vertical="center"/>
    </xf>
    <xf numFmtId="0" fontId="7" fillId="0" borderId="42" xfId="0" applyFont="1" applyFill="1" applyBorder="1" applyAlignment="1">
      <alignment horizontal="distributed" vertical="distributed"/>
    </xf>
    <xf numFmtId="0" fontId="7" fillId="0" borderId="47" xfId="0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distributed" vertical="center"/>
    </xf>
    <xf numFmtId="0" fontId="7" fillId="0" borderId="45" xfId="0" applyFont="1" applyFill="1" applyBorder="1" applyAlignment="1">
      <alignment horizontal="distributed" vertical="center"/>
    </xf>
    <xf numFmtId="0" fontId="5" fillId="0" borderId="49" xfId="0" applyFont="1" applyFill="1" applyBorder="1" applyAlignment="1">
      <alignment horizontal="distributed" vertical="center"/>
    </xf>
    <xf numFmtId="38" fontId="7" fillId="0" borderId="17" xfId="49" applyFont="1" applyFill="1" applyBorder="1" applyAlignment="1">
      <alignment vertical="center"/>
    </xf>
    <xf numFmtId="0" fontId="7" fillId="0" borderId="49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7" fillId="0" borderId="26" xfId="0" applyFont="1" applyFill="1" applyBorder="1" applyAlignment="1">
      <alignment horizontal="distributed" vertical="center"/>
    </xf>
    <xf numFmtId="189" fontId="7" fillId="0" borderId="13" xfId="0" applyNumberFormat="1" applyFont="1" applyFill="1" applyBorder="1" applyAlignment="1">
      <alignment vertical="center"/>
    </xf>
    <xf numFmtId="189" fontId="7" fillId="0" borderId="12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distributed" vertical="center"/>
    </xf>
    <xf numFmtId="189" fontId="7" fillId="0" borderId="17" xfId="49" applyNumberFormat="1" applyFont="1" applyFill="1" applyBorder="1" applyAlignment="1">
      <alignment vertical="center"/>
    </xf>
    <xf numFmtId="189" fontId="7" fillId="0" borderId="16" xfId="49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distributed" vertical="center"/>
    </xf>
    <xf numFmtId="189" fontId="7" fillId="0" borderId="29" xfId="49" applyNumberFormat="1" applyFont="1" applyFill="1" applyBorder="1" applyAlignment="1">
      <alignment vertical="center"/>
    </xf>
    <xf numFmtId="187" fontId="7" fillId="0" borderId="0" xfId="0" applyNumberFormat="1" applyFont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38" fontId="7" fillId="0" borderId="20" xfId="49" applyFont="1" applyFill="1" applyBorder="1" applyAlignment="1">
      <alignment vertical="center"/>
    </xf>
    <xf numFmtId="177" fontId="7" fillId="0" borderId="12" xfId="49" applyNumberFormat="1" applyFont="1" applyFill="1" applyBorder="1" applyAlignment="1">
      <alignment vertical="center"/>
    </xf>
    <xf numFmtId="186" fontId="7" fillId="0" borderId="0" xfId="0" applyNumberFormat="1" applyFont="1" applyFill="1" applyAlignment="1">
      <alignment vertical="center"/>
    </xf>
    <xf numFmtId="38" fontId="7" fillId="0" borderId="13" xfId="49" applyFont="1" applyFill="1" applyBorder="1" applyAlignment="1">
      <alignment vertical="center"/>
    </xf>
    <xf numFmtId="38" fontId="7" fillId="0" borderId="51" xfId="49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189" fontId="7" fillId="0" borderId="0" xfId="0" applyNumberFormat="1" applyFont="1" applyAlignment="1">
      <alignment/>
    </xf>
    <xf numFmtId="0" fontId="7" fillId="33" borderId="0" xfId="0" applyFont="1" applyFill="1" applyAlignment="1">
      <alignment vertical="center"/>
    </xf>
    <xf numFmtId="38" fontId="7" fillId="0" borderId="0" xfId="0" applyNumberFormat="1" applyFont="1" applyAlignment="1">
      <alignment/>
    </xf>
    <xf numFmtId="200" fontId="7" fillId="0" borderId="0" xfId="0" applyNumberFormat="1" applyFont="1" applyAlignment="1">
      <alignment vertical="center"/>
    </xf>
    <xf numFmtId="200" fontId="7" fillId="0" borderId="0" xfId="0" applyNumberFormat="1" applyFont="1" applyAlignment="1">
      <alignment horizontal="right" vertical="center"/>
    </xf>
    <xf numFmtId="190" fontId="7" fillId="0" borderId="0" xfId="0" applyNumberFormat="1" applyFont="1" applyFill="1" applyAlignment="1">
      <alignment horizontal="right" vertical="center"/>
    </xf>
    <xf numFmtId="189" fontId="7" fillId="0" borderId="51" xfId="49" applyNumberFormat="1" applyFont="1" applyFill="1" applyBorder="1" applyAlignment="1">
      <alignment vertical="center"/>
    </xf>
    <xf numFmtId="198" fontId="7" fillId="0" borderId="0" xfId="0" applyNumberFormat="1" applyFont="1" applyAlignment="1">
      <alignment vertical="center"/>
    </xf>
    <xf numFmtId="187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0" fontId="7" fillId="0" borderId="55" xfId="0" applyFont="1" applyFill="1" applyBorder="1" applyAlignment="1">
      <alignment vertical="center"/>
    </xf>
    <xf numFmtId="186" fontId="7" fillId="34" borderId="0" xfId="0" applyNumberFormat="1" applyFont="1" applyFill="1" applyAlignment="1">
      <alignment vertical="center"/>
    </xf>
    <xf numFmtId="200" fontId="7" fillId="34" borderId="0" xfId="0" applyNumberFormat="1" applyFont="1" applyFill="1" applyAlignment="1">
      <alignment horizontal="right" vertical="center"/>
    </xf>
    <xf numFmtId="0" fontId="7" fillId="34" borderId="0" xfId="0" applyFont="1" applyFill="1" applyAlignment="1">
      <alignment vertical="center"/>
    </xf>
    <xf numFmtId="200" fontId="7" fillId="34" borderId="0" xfId="0" applyNumberFormat="1" applyFont="1" applyFill="1" applyAlignment="1">
      <alignment vertical="center"/>
    </xf>
    <xf numFmtId="206" fontId="7" fillId="0" borderId="0" xfId="0" applyNumberFormat="1" applyFont="1" applyAlignment="1">
      <alignment vertical="center"/>
    </xf>
    <xf numFmtId="0" fontId="7" fillId="34" borderId="56" xfId="0" applyFont="1" applyFill="1" applyBorder="1" applyAlignment="1">
      <alignment vertical="center"/>
    </xf>
    <xf numFmtId="0" fontId="7" fillId="34" borderId="57" xfId="0" applyFont="1" applyFill="1" applyBorder="1" applyAlignment="1">
      <alignment vertical="center"/>
    </xf>
    <xf numFmtId="200" fontId="7" fillId="0" borderId="0" xfId="0" applyNumberFormat="1" applyFont="1" applyFill="1" applyAlignment="1">
      <alignment horizontal="right" vertical="center"/>
    </xf>
    <xf numFmtId="186" fontId="46" fillId="35" borderId="0" xfId="0" applyNumberFormat="1" applyFont="1" applyFill="1" applyAlignment="1">
      <alignment vertical="center"/>
    </xf>
    <xf numFmtId="190" fontId="46" fillId="35" borderId="0" xfId="0" applyNumberFormat="1" applyFont="1" applyFill="1" applyAlignment="1">
      <alignment horizontal="right" vertical="center"/>
    </xf>
    <xf numFmtId="178" fontId="46" fillId="35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distributed" vertical="center" shrinkToFit="1"/>
    </xf>
    <xf numFmtId="38" fontId="7" fillId="0" borderId="34" xfId="49" applyFont="1" applyFill="1" applyBorder="1" applyAlignment="1" applyProtection="1">
      <alignment vertical="center"/>
      <protection locked="0"/>
    </xf>
    <xf numFmtId="38" fontId="7" fillId="0" borderId="12" xfId="49" applyFont="1" applyFill="1" applyBorder="1" applyAlignment="1" applyProtection="1">
      <alignment vertical="center"/>
      <protection locked="0"/>
    </xf>
    <xf numFmtId="181" fontId="7" fillId="0" borderId="58" xfId="49" applyNumberFormat="1" applyFont="1" applyFill="1" applyBorder="1" applyAlignment="1">
      <alignment vertical="center"/>
    </xf>
    <xf numFmtId="181" fontId="7" fillId="0" borderId="18" xfId="49" applyNumberFormat="1" applyFont="1" applyFill="1" applyBorder="1" applyAlignment="1">
      <alignment vertical="center"/>
    </xf>
    <xf numFmtId="38" fontId="7" fillId="0" borderId="59" xfId="49" applyFont="1" applyFill="1" applyBorder="1" applyAlignment="1" applyProtection="1">
      <alignment vertical="center"/>
      <protection locked="0"/>
    </xf>
    <xf numFmtId="38" fontId="7" fillId="0" borderId="13" xfId="49" applyFont="1" applyFill="1" applyBorder="1" applyAlignment="1" applyProtection="1">
      <alignment vertical="center"/>
      <protection locked="0"/>
    </xf>
    <xf numFmtId="181" fontId="7" fillId="0" borderId="11" xfId="49" applyNumberFormat="1" applyFont="1" applyFill="1" applyBorder="1" applyAlignment="1">
      <alignment vertical="center"/>
    </xf>
    <xf numFmtId="38" fontId="7" fillId="0" borderId="60" xfId="49" applyFont="1" applyFill="1" applyBorder="1" applyAlignment="1" applyProtection="1">
      <alignment vertical="center"/>
      <protection locked="0"/>
    </xf>
    <xf numFmtId="38" fontId="7" fillId="0" borderId="29" xfId="49" applyFont="1" applyFill="1" applyBorder="1" applyAlignment="1" applyProtection="1">
      <alignment vertical="center"/>
      <protection locked="0"/>
    </xf>
    <xf numFmtId="38" fontId="7" fillId="0" borderId="14" xfId="49" applyFont="1" applyFill="1" applyBorder="1" applyAlignment="1" applyProtection="1">
      <alignment vertical="center"/>
      <protection locked="0"/>
    </xf>
    <xf numFmtId="181" fontId="7" fillId="0" borderId="61" xfId="49" applyNumberFormat="1" applyFont="1" applyFill="1" applyBorder="1" applyAlignment="1">
      <alignment vertical="center"/>
    </xf>
    <xf numFmtId="0" fontId="7" fillId="0" borderId="44" xfId="0" applyFont="1" applyFill="1" applyBorder="1" applyAlignment="1">
      <alignment horizontal="distributed" vertical="distributed"/>
    </xf>
    <xf numFmtId="0" fontId="7" fillId="0" borderId="45" xfId="0" applyFont="1" applyFill="1" applyBorder="1" applyAlignment="1">
      <alignment/>
    </xf>
    <xf numFmtId="0" fontId="7" fillId="0" borderId="46" xfId="0" applyFont="1" applyFill="1" applyBorder="1" applyAlignment="1">
      <alignment horizontal="distributed" vertical="distributed"/>
    </xf>
    <xf numFmtId="0" fontId="7" fillId="0" borderId="45" xfId="0" applyFont="1" applyFill="1" applyBorder="1" applyAlignment="1">
      <alignment horizontal="distributed" vertical="distributed"/>
    </xf>
    <xf numFmtId="38" fontId="7" fillId="0" borderId="62" xfId="49" applyFont="1" applyFill="1" applyBorder="1" applyAlignment="1" applyProtection="1">
      <alignment vertical="center"/>
      <protection locked="0"/>
    </xf>
    <xf numFmtId="0" fontId="7" fillId="0" borderId="4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43" xfId="0" applyFont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7" fillId="0" borderId="48" xfId="0" applyFont="1" applyFill="1" applyBorder="1" applyAlignment="1">
      <alignment horizontal="distributed" vertical="center"/>
    </xf>
    <xf numFmtId="0" fontId="7" fillId="0" borderId="6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59" xfId="0" applyFont="1" applyFill="1" applyBorder="1" applyAlignment="1">
      <alignment vertical="center" textRotation="255"/>
    </xf>
    <xf numFmtId="0" fontId="0" fillId="0" borderId="62" xfId="0" applyFill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9"/>
  <sheetViews>
    <sheetView tabSelected="1" zoomScalePageLayoutView="0" workbookViewId="0" topLeftCell="A1">
      <selection activeCell="A1" sqref="A1"/>
    </sheetView>
  </sheetViews>
  <sheetFormatPr defaultColWidth="9.00390625" defaultRowHeight="24" customHeight="1"/>
  <cols>
    <col min="1" max="1" width="30.875" style="1" customWidth="1"/>
    <col min="2" max="2" width="25.875" style="1" customWidth="1"/>
    <col min="3" max="3" width="23.875" style="2" customWidth="1"/>
    <col min="4" max="4" width="26.875" style="1" customWidth="1"/>
    <col min="5" max="16384" width="9.375" style="1" customWidth="1"/>
  </cols>
  <sheetData>
    <row r="1" spans="1:4" ht="24" customHeight="1">
      <c r="A1" s="62" t="s">
        <v>0</v>
      </c>
      <c r="B1" s="63"/>
      <c r="C1" s="64"/>
      <c r="D1" s="63"/>
    </row>
    <row r="2" spans="1:4" ht="24" customHeight="1">
      <c r="A2" s="62" t="s">
        <v>73</v>
      </c>
      <c r="B2" s="63"/>
      <c r="D2" s="64"/>
    </row>
    <row r="3" spans="1:4" ht="24" customHeight="1" thickBot="1">
      <c r="A3" s="63"/>
      <c r="B3" s="65"/>
      <c r="C3" s="64"/>
      <c r="D3" s="66" t="s">
        <v>59</v>
      </c>
    </row>
    <row r="4" spans="1:4" ht="24" customHeight="1">
      <c r="A4" s="67"/>
      <c r="B4" s="68" t="s">
        <v>1</v>
      </c>
      <c r="C4" s="69" t="s">
        <v>2</v>
      </c>
      <c r="D4" s="70" t="s">
        <v>3</v>
      </c>
    </row>
    <row r="5" spans="1:4" ht="24" customHeight="1" thickBot="1">
      <c r="A5" s="71"/>
      <c r="B5" s="72" t="s">
        <v>84</v>
      </c>
      <c r="C5" s="73"/>
      <c r="D5" s="74" t="s">
        <v>85</v>
      </c>
    </row>
    <row r="6" spans="1:4" ht="24" customHeight="1">
      <c r="A6" s="142" t="s">
        <v>4</v>
      </c>
      <c r="B6" s="146">
        <v>20706680000</v>
      </c>
      <c r="C6" s="141">
        <v>555330000</v>
      </c>
      <c r="D6" s="131">
        <f>B6+C6</f>
        <v>21262010000</v>
      </c>
    </row>
    <row r="7" spans="1:4" ht="24" customHeight="1">
      <c r="A7" s="143"/>
      <c r="B7" s="136"/>
      <c r="C7" s="137"/>
      <c r="D7" s="132"/>
    </row>
    <row r="8" spans="1:4" ht="24" customHeight="1">
      <c r="A8" s="75" t="s">
        <v>5</v>
      </c>
      <c r="B8" s="135">
        <v>5735050000</v>
      </c>
      <c r="C8" s="133">
        <v>1946000</v>
      </c>
      <c r="D8" s="131">
        <f>B8+C8</f>
        <v>5736996000</v>
      </c>
    </row>
    <row r="9" spans="1:4" ht="24" customHeight="1">
      <c r="A9" s="76" t="s">
        <v>6</v>
      </c>
      <c r="B9" s="136"/>
      <c r="C9" s="137"/>
      <c r="D9" s="132"/>
    </row>
    <row r="10" spans="1:4" ht="24" customHeight="1">
      <c r="A10" s="75" t="s">
        <v>7</v>
      </c>
      <c r="B10" s="135">
        <v>3932000</v>
      </c>
      <c r="C10" s="133">
        <v>0</v>
      </c>
      <c r="D10" s="131">
        <f>B10+C10</f>
        <v>3932000</v>
      </c>
    </row>
    <row r="11" spans="1:4" ht="24" customHeight="1">
      <c r="A11" s="76" t="s">
        <v>8</v>
      </c>
      <c r="B11" s="136"/>
      <c r="C11" s="137"/>
      <c r="D11" s="132"/>
    </row>
    <row r="12" spans="1:4" ht="24" customHeight="1">
      <c r="A12" s="77" t="s">
        <v>60</v>
      </c>
      <c r="B12" s="135">
        <v>31919000</v>
      </c>
      <c r="C12" s="133">
        <v>0</v>
      </c>
      <c r="D12" s="131">
        <f>B12+C12</f>
        <v>31919000</v>
      </c>
    </row>
    <row r="13" spans="1:4" ht="24" customHeight="1">
      <c r="A13" s="76" t="s">
        <v>61</v>
      </c>
      <c r="B13" s="136"/>
      <c r="C13" s="137"/>
      <c r="D13" s="132"/>
    </row>
    <row r="14" spans="1:4" ht="24" customHeight="1">
      <c r="A14" s="144" t="s">
        <v>55</v>
      </c>
      <c r="B14" s="135">
        <v>5241338000</v>
      </c>
      <c r="C14" s="133">
        <v>124909000</v>
      </c>
      <c r="D14" s="131">
        <f>B14+C14</f>
        <v>5366247000</v>
      </c>
    </row>
    <row r="15" spans="1:4" ht="24" customHeight="1">
      <c r="A15" s="145"/>
      <c r="B15" s="136"/>
      <c r="C15" s="137"/>
      <c r="D15" s="132"/>
    </row>
    <row r="16" spans="1:4" ht="24" customHeight="1">
      <c r="A16" s="78" t="s">
        <v>79</v>
      </c>
      <c r="B16" s="135">
        <v>1594034000</v>
      </c>
      <c r="C16" s="133">
        <v>0</v>
      </c>
      <c r="D16" s="138">
        <f>B16+C16</f>
        <v>1594034000</v>
      </c>
    </row>
    <row r="17" spans="1:4" ht="24" customHeight="1" thickBot="1">
      <c r="A17" s="79" t="s">
        <v>6</v>
      </c>
      <c r="B17" s="140"/>
      <c r="C17" s="134"/>
      <c r="D17" s="139"/>
    </row>
    <row r="19" spans="2:4" ht="24" customHeight="1">
      <c r="B19" s="110"/>
      <c r="D19" s="110"/>
    </row>
  </sheetData>
  <sheetProtection/>
  <mergeCells count="20">
    <mergeCell ref="D14:D15"/>
    <mergeCell ref="B12:B13"/>
    <mergeCell ref="B14:B15"/>
    <mergeCell ref="C6:C7"/>
    <mergeCell ref="A6:A7"/>
    <mergeCell ref="A14:A15"/>
    <mergeCell ref="C12:C13"/>
    <mergeCell ref="C14:C15"/>
    <mergeCell ref="B6:B7"/>
    <mergeCell ref="B8:B9"/>
    <mergeCell ref="D6:D7"/>
    <mergeCell ref="D8:D9"/>
    <mergeCell ref="D10:D11"/>
    <mergeCell ref="C16:C17"/>
    <mergeCell ref="D12:D13"/>
    <mergeCell ref="B10:B11"/>
    <mergeCell ref="C8:C9"/>
    <mergeCell ref="C10:C11"/>
    <mergeCell ref="D16:D17"/>
    <mergeCell ref="B16:B1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9"/>
  <sheetViews>
    <sheetView view="pageBreakPreview" zoomScale="85" zoomScaleNormal="75" zoomScaleSheetLayoutView="85" zoomScalePageLayoutView="0" workbookViewId="0" topLeftCell="A1">
      <selection activeCell="N21" sqref="N21"/>
    </sheetView>
  </sheetViews>
  <sheetFormatPr defaultColWidth="9.00390625" defaultRowHeight="30" customHeight="1"/>
  <cols>
    <col min="1" max="1" width="5.875" style="3" customWidth="1"/>
    <col min="2" max="2" width="42.375" style="10" customWidth="1"/>
    <col min="3" max="3" width="23.875" style="3" customWidth="1"/>
    <col min="4" max="4" width="13.375" style="3" customWidth="1"/>
    <col min="5" max="5" width="23.875" style="3" customWidth="1"/>
    <col min="6" max="6" width="13.875" style="3" customWidth="1"/>
    <col min="7" max="7" width="22.50390625" style="3" hidden="1" customWidth="1"/>
    <col min="8" max="8" width="11.875" style="111" hidden="1" customWidth="1"/>
    <col min="9" max="9" width="18.625" style="3" bestFit="1" customWidth="1"/>
    <col min="10" max="16384" width="9.375" style="3" customWidth="1"/>
  </cols>
  <sheetData>
    <row r="1" spans="1:2" ht="24" customHeight="1">
      <c r="A1" s="3" t="s">
        <v>86</v>
      </c>
      <c r="B1" s="4"/>
    </row>
    <row r="2" spans="1:6" ht="24" customHeight="1">
      <c r="A2" s="5" t="s">
        <v>62</v>
      </c>
      <c r="B2" s="4"/>
      <c r="E2" s="155" t="s">
        <v>87</v>
      </c>
      <c r="F2" s="156"/>
    </row>
    <row r="3" spans="1:6" ht="24" customHeight="1" thickBot="1">
      <c r="A3" s="5"/>
      <c r="B3" s="4"/>
      <c r="E3" s="157" t="s">
        <v>58</v>
      </c>
      <c r="F3" s="158"/>
    </row>
    <row r="4" spans="1:6" ht="30" customHeight="1">
      <c r="A4" s="151" t="s">
        <v>9</v>
      </c>
      <c r="B4" s="152"/>
      <c r="C4" s="147" t="s">
        <v>3</v>
      </c>
      <c r="D4" s="19" t="s">
        <v>3</v>
      </c>
      <c r="E4" s="149" t="s">
        <v>11</v>
      </c>
      <c r="F4" s="44"/>
    </row>
    <row r="5" spans="1:7" ht="30" customHeight="1" thickBot="1">
      <c r="A5" s="153"/>
      <c r="B5" s="154"/>
      <c r="C5" s="148"/>
      <c r="D5" s="24" t="s">
        <v>10</v>
      </c>
      <c r="E5" s="150"/>
      <c r="F5" s="45" t="s">
        <v>77</v>
      </c>
      <c r="G5" s="4" t="s">
        <v>10</v>
      </c>
    </row>
    <row r="6" spans="1:9" ht="30" customHeight="1">
      <c r="A6" s="20">
        <v>1</v>
      </c>
      <c r="B6" s="25" t="s">
        <v>12</v>
      </c>
      <c r="C6" s="17">
        <v>8331923000</v>
      </c>
      <c r="D6" s="23">
        <f aca="true" t="shared" si="0" ref="D6:D17">C6/$C$27</f>
        <v>0.3918690189685735</v>
      </c>
      <c r="E6" s="50">
        <v>5159622450</v>
      </c>
      <c r="F6" s="52">
        <f>E6/C6</f>
        <v>0.6192594974773531</v>
      </c>
      <c r="G6" s="8">
        <f aca="true" t="shared" si="1" ref="G6:G26">C6/$C$27*100</f>
        <v>39.18690189685735</v>
      </c>
      <c r="H6" s="112">
        <f>G6</f>
        <v>39.18690189685735</v>
      </c>
      <c r="I6" s="123"/>
    </row>
    <row r="7" spans="1:8" ht="30" customHeight="1">
      <c r="A7" s="22">
        <v>2</v>
      </c>
      <c r="B7" s="26" t="s">
        <v>13</v>
      </c>
      <c r="C7" s="27">
        <v>166000000</v>
      </c>
      <c r="D7" s="23">
        <f t="shared" si="0"/>
        <v>0.007807352174135936</v>
      </c>
      <c r="E7" s="51">
        <v>47237000</v>
      </c>
      <c r="F7" s="52">
        <f aca="true" t="shared" si="2" ref="F7:F26">E7/C7</f>
        <v>0.2845602409638554</v>
      </c>
      <c r="G7" s="8">
        <f t="shared" si="1"/>
        <v>0.7807352174135935</v>
      </c>
      <c r="H7" s="112">
        <f aca="true" t="shared" si="3" ref="H7:H26">G7</f>
        <v>0.7807352174135935</v>
      </c>
    </row>
    <row r="8" spans="1:8" ht="30" customHeight="1">
      <c r="A8" s="22">
        <v>3</v>
      </c>
      <c r="B8" s="26" t="s">
        <v>14</v>
      </c>
      <c r="C8" s="27">
        <v>11000000</v>
      </c>
      <c r="D8" s="23">
        <f t="shared" si="0"/>
        <v>0.0005173546621415379</v>
      </c>
      <c r="E8" s="51">
        <v>3219000</v>
      </c>
      <c r="F8" s="52">
        <f t="shared" si="2"/>
        <v>0.29263636363636364</v>
      </c>
      <c r="G8" s="8">
        <f t="shared" si="1"/>
        <v>0.05173546621415379</v>
      </c>
      <c r="H8" s="112">
        <f t="shared" si="3"/>
        <v>0.05173546621415379</v>
      </c>
    </row>
    <row r="9" spans="1:8" ht="30" customHeight="1">
      <c r="A9" s="22">
        <v>4</v>
      </c>
      <c r="B9" s="26" t="s">
        <v>74</v>
      </c>
      <c r="C9" s="27">
        <v>50000000</v>
      </c>
      <c r="D9" s="23">
        <f t="shared" si="0"/>
        <v>0.002351612100643354</v>
      </c>
      <c r="E9" s="51">
        <v>16125000</v>
      </c>
      <c r="F9" s="52">
        <f t="shared" si="2"/>
        <v>0.3225</v>
      </c>
      <c r="G9" s="101">
        <f t="shared" si="1"/>
        <v>0.23516121006433544</v>
      </c>
      <c r="H9" s="112">
        <f t="shared" si="3"/>
        <v>0.23516121006433544</v>
      </c>
    </row>
    <row r="10" spans="1:8" ht="30" customHeight="1">
      <c r="A10" s="22">
        <v>5</v>
      </c>
      <c r="B10" s="26" t="s">
        <v>75</v>
      </c>
      <c r="C10" s="27">
        <v>31000000</v>
      </c>
      <c r="D10" s="23">
        <f t="shared" si="0"/>
        <v>0.0014579995023988794</v>
      </c>
      <c r="E10" s="51">
        <v>0</v>
      </c>
      <c r="F10" s="52">
        <f t="shared" si="2"/>
        <v>0</v>
      </c>
      <c r="G10" s="8">
        <f t="shared" si="1"/>
        <v>0.14579995023988795</v>
      </c>
      <c r="H10" s="112">
        <f>G10</f>
        <v>0.14579995023988795</v>
      </c>
    </row>
    <row r="11" spans="1:8" s="62" customFormat="1" ht="30" customHeight="1">
      <c r="A11" s="98">
        <v>6</v>
      </c>
      <c r="B11" s="92" t="s">
        <v>15</v>
      </c>
      <c r="C11" s="84">
        <v>1146000000</v>
      </c>
      <c r="D11" s="23">
        <f t="shared" si="0"/>
        <v>0.053898949346745675</v>
      </c>
      <c r="E11" s="51">
        <v>661069000</v>
      </c>
      <c r="F11" s="100">
        <f t="shared" si="2"/>
        <v>0.576849040139616</v>
      </c>
      <c r="G11" s="101">
        <f t="shared" si="1"/>
        <v>5.389894934674568</v>
      </c>
      <c r="H11" s="126">
        <f>G11</f>
        <v>5.389894934674568</v>
      </c>
    </row>
    <row r="12" spans="1:8" ht="30" customHeight="1">
      <c r="A12" s="22">
        <v>7</v>
      </c>
      <c r="B12" s="26" t="s">
        <v>16</v>
      </c>
      <c r="C12" s="27">
        <v>48000000</v>
      </c>
      <c r="D12" s="23">
        <f t="shared" si="0"/>
        <v>0.0022575476166176198</v>
      </c>
      <c r="E12" s="99">
        <v>30701000</v>
      </c>
      <c r="F12" s="52">
        <f t="shared" si="2"/>
        <v>0.6396041666666666</v>
      </c>
      <c r="G12" s="8">
        <f t="shared" si="1"/>
        <v>0.22575476166176198</v>
      </c>
      <c r="H12" s="120">
        <f t="shared" si="3"/>
        <v>0.22575476166176198</v>
      </c>
    </row>
    <row r="13" spans="1:8" ht="30" customHeight="1">
      <c r="A13" s="22">
        <v>8</v>
      </c>
      <c r="B13" s="130" t="s">
        <v>90</v>
      </c>
      <c r="C13" s="27">
        <v>21000000</v>
      </c>
      <c r="D13" s="23">
        <f t="shared" si="0"/>
        <v>0.0009876770822702086</v>
      </c>
      <c r="E13" s="51">
        <v>0</v>
      </c>
      <c r="F13" s="52">
        <f t="shared" si="2"/>
        <v>0</v>
      </c>
      <c r="G13" s="8">
        <f t="shared" si="1"/>
        <v>0.09876770822702086</v>
      </c>
      <c r="H13" s="112">
        <f t="shared" si="3"/>
        <v>0.09876770822702086</v>
      </c>
    </row>
    <row r="14" spans="1:8" ht="30" customHeight="1">
      <c r="A14" s="22">
        <v>9</v>
      </c>
      <c r="B14" s="26" t="s">
        <v>63</v>
      </c>
      <c r="C14" s="27">
        <v>104000000</v>
      </c>
      <c r="D14" s="23">
        <f t="shared" si="0"/>
        <v>0.0048913531693381765</v>
      </c>
      <c r="E14" s="51">
        <v>59052000</v>
      </c>
      <c r="F14" s="52">
        <f>E14/C14</f>
        <v>0.5678076923076923</v>
      </c>
      <c r="G14" s="8">
        <f t="shared" si="1"/>
        <v>0.4891353169338176</v>
      </c>
      <c r="H14" s="112">
        <f>G14</f>
        <v>0.4891353169338176</v>
      </c>
    </row>
    <row r="15" spans="1:8" ht="30" customHeight="1">
      <c r="A15" s="22">
        <v>10</v>
      </c>
      <c r="B15" s="26" t="s">
        <v>17</v>
      </c>
      <c r="C15" s="27">
        <v>2450000000</v>
      </c>
      <c r="D15" s="23">
        <f t="shared" si="0"/>
        <v>0.11522899293152435</v>
      </c>
      <c r="E15" s="51">
        <v>1668684000</v>
      </c>
      <c r="F15" s="52">
        <f t="shared" si="2"/>
        <v>0.6810955102040817</v>
      </c>
      <c r="G15" s="8">
        <f t="shared" si="1"/>
        <v>11.522899293152435</v>
      </c>
      <c r="H15" s="112">
        <f t="shared" si="3"/>
        <v>11.522899293152435</v>
      </c>
    </row>
    <row r="16" spans="1:9" ht="30" customHeight="1">
      <c r="A16" s="22">
        <v>11</v>
      </c>
      <c r="B16" s="26" t="s">
        <v>18</v>
      </c>
      <c r="C16" s="27">
        <v>9000000</v>
      </c>
      <c r="D16" s="23">
        <f t="shared" si="0"/>
        <v>0.00042329017811580373</v>
      </c>
      <c r="E16" s="51">
        <v>4489000</v>
      </c>
      <c r="F16" s="52">
        <f t="shared" si="2"/>
        <v>0.49877777777777776</v>
      </c>
      <c r="G16" s="119">
        <f t="shared" si="1"/>
        <v>0.042329017811580376</v>
      </c>
      <c r="H16" s="126">
        <f t="shared" si="3"/>
        <v>0.042329017811580376</v>
      </c>
      <c r="I16" s="121"/>
    </row>
    <row r="17" spans="1:9" ht="30" customHeight="1">
      <c r="A17" s="22">
        <v>12</v>
      </c>
      <c r="B17" s="26" t="s">
        <v>64</v>
      </c>
      <c r="C17" s="27">
        <v>108361000</v>
      </c>
      <c r="D17" s="23">
        <f t="shared" si="0"/>
        <v>0.00509646077675629</v>
      </c>
      <c r="E17" s="51">
        <v>59650744</v>
      </c>
      <c r="F17" s="52">
        <f t="shared" si="2"/>
        <v>0.5504816677586954</v>
      </c>
      <c r="G17" s="119">
        <f t="shared" si="1"/>
        <v>0.509646077675629</v>
      </c>
      <c r="H17" s="120">
        <f t="shared" si="3"/>
        <v>0.509646077675629</v>
      </c>
      <c r="I17" s="121"/>
    </row>
    <row r="18" spans="1:9" ht="30" customHeight="1">
      <c r="A18" s="22">
        <v>13</v>
      </c>
      <c r="B18" s="26" t="s">
        <v>19</v>
      </c>
      <c r="C18" s="27">
        <v>201217000</v>
      </c>
      <c r="D18" s="23">
        <f>C18/$C$27+0.001</f>
        <v>0.010463686641103077</v>
      </c>
      <c r="E18" s="51">
        <v>108516072</v>
      </c>
      <c r="F18" s="52">
        <f t="shared" si="2"/>
        <v>0.539298727244716</v>
      </c>
      <c r="G18" s="127">
        <f t="shared" si="1"/>
        <v>0.9463686641103076</v>
      </c>
      <c r="H18" s="120">
        <f t="shared" si="3"/>
        <v>0.9463686641103076</v>
      </c>
      <c r="I18" s="121"/>
    </row>
    <row r="19" spans="1:9" ht="30" customHeight="1">
      <c r="A19" s="22">
        <v>14</v>
      </c>
      <c r="B19" s="26" t="s">
        <v>20</v>
      </c>
      <c r="C19" s="27">
        <v>3242036000</v>
      </c>
      <c r="D19" s="23">
        <f>C19/$C$27+0.001</f>
        <v>0.15348022176642753</v>
      </c>
      <c r="E19" s="51">
        <v>1064139744</v>
      </c>
      <c r="F19" s="52">
        <f t="shared" si="2"/>
        <v>0.3282319332666263</v>
      </c>
      <c r="G19" s="127">
        <f t="shared" si="1"/>
        <v>15.248022176642753</v>
      </c>
      <c r="H19" s="120">
        <f t="shared" si="3"/>
        <v>15.248022176642753</v>
      </c>
      <c r="I19" s="121"/>
    </row>
    <row r="20" spans="1:9" ht="30" customHeight="1">
      <c r="A20" s="22">
        <v>15</v>
      </c>
      <c r="B20" s="26" t="s">
        <v>21</v>
      </c>
      <c r="C20" s="27">
        <v>1602772000</v>
      </c>
      <c r="D20" s="23">
        <f aca="true" t="shared" si="4" ref="D20:D26">C20/$C$27</f>
        <v>0.075381960595447</v>
      </c>
      <c r="E20" s="51">
        <v>160232897</v>
      </c>
      <c r="F20" s="52">
        <f t="shared" si="2"/>
        <v>0.09997235851387472</v>
      </c>
      <c r="G20" s="119">
        <f t="shared" si="1"/>
        <v>7.538196059544699</v>
      </c>
      <c r="H20" s="120">
        <f t="shared" si="3"/>
        <v>7.538196059544699</v>
      </c>
      <c r="I20" s="121"/>
    </row>
    <row r="21" spans="1:9" ht="30" customHeight="1">
      <c r="A21" s="22">
        <v>16</v>
      </c>
      <c r="B21" s="26" t="s">
        <v>22</v>
      </c>
      <c r="C21" s="27">
        <v>7036000</v>
      </c>
      <c r="D21" s="23">
        <f t="shared" si="4"/>
        <v>0.00033091885480253277</v>
      </c>
      <c r="E21" s="51">
        <v>4229260</v>
      </c>
      <c r="F21" s="52">
        <f t="shared" si="2"/>
        <v>0.6010886867538374</v>
      </c>
      <c r="G21" s="119">
        <f t="shared" si="1"/>
        <v>0.033091885480253276</v>
      </c>
      <c r="H21" s="120">
        <f t="shared" si="3"/>
        <v>0.033091885480253276</v>
      </c>
      <c r="I21" s="121"/>
    </row>
    <row r="22" spans="1:9" ht="30" customHeight="1">
      <c r="A22" s="22">
        <v>17</v>
      </c>
      <c r="B22" s="26" t="s">
        <v>65</v>
      </c>
      <c r="C22" s="27">
        <v>240004000</v>
      </c>
      <c r="D22" s="23">
        <f t="shared" si="4"/>
        <v>0.01128792621205615</v>
      </c>
      <c r="E22" s="51">
        <v>50456049</v>
      </c>
      <c r="F22" s="52">
        <f t="shared" si="2"/>
        <v>0.21023003366610557</v>
      </c>
      <c r="G22" s="119">
        <f t="shared" si="1"/>
        <v>1.128792621205615</v>
      </c>
      <c r="H22" s="120">
        <f t="shared" si="3"/>
        <v>1.128792621205615</v>
      </c>
      <c r="I22" s="121"/>
    </row>
    <row r="23" spans="1:9" ht="30" customHeight="1">
      <c r="A23" s="22">
        <v>18</v>
      </c>
      <c r="B23" s="26" t="s">
        <v>23</v>
      </c>
      <c r="C23" s="27">
        <v>63248000</v>
      </c>
      <c r="D23" s="23">
        <f t="shared" si="4"/>
        <v>0.0029746952428298173</v>
      </c>
      <c r="E23" s="51">
        <v>0</v>
      </c>
      <c r="F23" s="52">
        <f t="shared" si="2"/>
        <v>0</v>
      </c>
      <c r="G23" s="119">
        <f t="shared" si="1"/>
        <v>0.29746952428298173</v>
      </c>
      <c r="H23" s="120">
        <f t="shared" si="3"/>
        <v>0.29746952428298173</v>
      </c>
      <c r="I23" s="121"/>
    </row>
    <row r="24" spans="1:9" ht="30" customHeight="1">
      <c r="A24" s="22">
        <v>19</v>
      </c>
      <c r="B24" s="26" t="s">
        <v>24</v>
      </c>
      <c r="C24" s="27">
        <v>480978000</v>
      </c>
      <c r="D24" s="23">
        <f t="shared" si="4"/>
        <v>0.02262147369886478</v>
      </c>
      <c r="E24" s="51">
        <v>974003384</v>
      </c>
      <c r="F24" s="52">
        <f t="shared" si="2"/>
        <v>2.025047682014562</v>
      </c>
      <c r="G24" s="119">
        <f t="shared" si="1"/>
        <v>2.262147369886478</v>
      </c>
      <c r="H24" s="120">
        <f t="shared" si="3"/>
        <v>2.262147369886478</v>
      </c>
      <c r="I24" s="121"/>
    </row>
    <row r="25" spans="1:9" ht="30" customHeight="1">
      <c r="A25" s="22">
        <v>20</v>
      </c>
      <c r="B25" s="26" t="s">
        <v>25</v>
      </c>
      <c r="C25" s="27">
        <v>972635000</v>
      </c>
      <c r="D25" s="23">
        <f t="shared" si="4"/>
        <v>0.04574520471018497</v>
      </c>
      <c r="E25" s="51">
        <v>211715542</v>
      </c>
      <c r="F25" s="52">
        <f t="shared" si="2"/>
        <v>0.21767214011422578</v>
      </c>
      <c r="G25" s="101">
        <f t="shared" si="1"/>
        <v>4.574520471018497</v>
      </c>
      <c r="H25" s="120">
        <f t="shared" si="3"/>
        <v>4.574520471018497</v>
      </c>
      <c r="I25" s="121"/>
    </row>
    <row r="26" spans="1:9" ht="30" customHeight="1" thickBot="1">
      <c r="A26" s="22">
        <v>21</v>
      </c>
      <c r="B26" s="30" t="s">
        <v>26</v>
      </c>
      <c r="C26" s="31">
        <v>1975800000</v>
      </c>
      <c r="D26" s="23">
        <f t="shared" si="4"/>
        <v>0.09292630376902278</v>
      </c>
      <c r="E26" s="47">
        <v>0</v>
      </c>
      <c r="F26" s="55">
        <f t="shared" si="2"/>
        <v>0</v>
      </c>
      <c r="G26" s="119">
        <f t="shared" si="1"/>
        <v>9.292630376902277</v>
      </c>
      <c r="H26" s="120">
        <f t="shared" si="3"/>
        <v>9.292630376902277</v>
      </c>
      <c r="I26" s="121"/>
    </row>
    <row r="27" spans="1:9" ht="30" customHeight="1" thickBot="1" thickTop="1">
      <c r="A27" s="28"/>
      <c r="B27" s="29" t="s">
        <v>27</v>
      </c>
      <c r="C27" s="18">
        <f>SUM(C6:C26)</f>
        <v>21262010000</v>
      </c>
      <c r="D27" s="57">
        <v>1</v>
      </c>
      <c r="E27" s="49">
        <f>SUM(E6:E26)</f>
        <v>10283142142</v>
      </c>
      <c r="F27" s="56">
        <f>E27/C27</f>
        <v>0.48363922987525637</v>
      </c>
      <c r="G27" s="119">
        <f>SUM(G6:G26)</f>
        <v>100.00000000000001</v>
      </c>
      <c r="H27" s="122">
        <f>SUM(H6:H26)</f>
        <v>100.00000000000001</v>
      </c>
      <c r="I27" s="121"/>
    </row>
    <row r="28" spans="7:9" ht="30" customHeight="1">
      <c r="G28" s="121"/>
      <c r="H28" s="122"/>
      <c r="I28" s="121"/>
    </row>
    <row r="29" spans="7:9" ht="30" customHeight="1">
      <c r="G29" s="121"/>
      <c r="H29" s="122"/>
      <c r="I29" s="121"/>
    </row>
  </sheetData>
  <sheetProtection/>
  <mergeCells count="5">
    <mergeCell ref="C4:C5"/>
    <mergeCell ref="E4:E5"/>
    <mergeCell ref="A4:B5"/>
    <mergeCell ref="E2:F2"/>
    <mergeCell ref="E3:F3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I22"/>
  <sheetViews>
    <sheetView zoomScale="85" zoomScaleNormal="85" zoomScalePageLayoutView="0" workbookViewId="0" topLeftCell="A1">
      <selection activeCell="I6" sqref="I6"/>
    </sheetView>
  </sheetViews>
  <sheetFormatPr defaultColWidth="9.00390625" defaultRowHeight="30" customHeight="1"/>
  <cols>
    <col min="1" max="1" width="5.875" style="3" customWidth="1"/>
    <col min="2" max="2" width="28.50390625" style="10" customWidth="1"/>
    <col min="3" max="3" width="25.875" style="3" customWidth="1"/>
    <col min="4" max="4" width="15.875" style="3" customWidth="1"/>
    <col min="5" max="5" width="25.875" style="3" customWidth="1"/>
    <col min="6" max="6" width="15.875" style="3" customWidth="1"/>
    <col min="7" max="7" width="23.50390625" style="3" hidden="1" customWidth="1"/>
    <col min="8" max="8" width="10.50390625" style="97" hidden="1" customWidth="1"/>
    <col min="9" max="9" width="20.50390625" style="3" bestFit="1" customWidth="1"/>
    <col min="10" max="16384" width="9.375" style="3" customWidth="1"/>
  </cols>
  <sheetData>
    <row r="1" ht="24" customHeight="1"/>
    <row r="2" ht="24" customHeight="1"/>
    <row r="3" spans="1:6" ht="24" customHeight="1">
      <c r="A3" s="3" t="s">
        <v>28</v>
      </c>
      <c r="B3" s="4"/>
      <c r="E3" s="155" t="s">
        <v>87</v>
      </c>
      <c r="F3" s="156"/>
    </row>
    <row r="4" spans="2:6" ht="24" customHeight="1" thickBot="1">
      <c r="B4" s="4"/>
      <c r="E4" s="157" t="s">
        <v>58</v>
      </c>
      <c r="F4" s="158"/>
    </row>
    <row r="5" spans="1:6" ht="30" customHeight="1">
      <c r="A5" s="151" t="s">
        <v>9</v>
      </c>
      <c r="B5" s="152"/>
      <c r="C5" s="147" t="s">
        <v>3</v>
      </c>
      <c r="D5" s="32" t="s">
        <v>3</v>
      </c>
      <c r="E5" s="149" t="s">
        <v>29</v>
      </c>
      <c r="F5" s="48"/>
    </row>
    <row r="6" spans="1:7" ht="30" customHeight="1" thickBot="1">
      <c r="A6" s="153"/>
      <c r="B6" s="154"/>
      <c r="C6" s="148"/>
      <c r="D6" s="36" t="s">
        <v>10</v>
      </c>
      <c r="E6" s="150"/>
      <c r="F6" s="45" t="s">
        <v>78</v>
      </c>
      <c r="G6" s="4" t="s">
        <v>10</v>
      </c>
    </row>
    <row r="7" spans="1:9" ht="30" customHeight="1">
      <c r="A7" s="34">
        <v>1</v>
      </c>
      <c r="B7" s="25" t="s">
        <v>30</v>
      </c>
      <c r="C7" s="17">
        <v>243116000</v>
      </c>
      <c r="D7" s="35">
        <f>ROUND(G7,1)/100+0.001</f>
        <v>0.012</v>
      </c>
      <c r="E7" s="46">
        <v>122108154</v>
      </c>
      <c r="F7" s="53">
        <f>E7/C7</f>
        <v>0.5022629279849948</v>
      </c>
      <c r="G7" s="128">
        <f>C7/$C$20*100</f>
        <v>1.1434290549200194</v>
      </c>
      <c r="H7" s="97">
        <f>G7</f>
        <v>1.1434290549200194</v>
      </c>
      <c r="I7" s="115"/>
    </row>
    <row r="8" spans="1:8" ht="30" customHeight="1">
      <c r="A8" s="33">
        <v>2</v>
      </c>
      <c r="B8" s="26" t="s">
        <v>31</v>
      </c>
      <c r="C8" s="27">
        <v>2280512196</v>
      </c>
      <c r="D8" s="35">
        <f aca="true" t="shared" si="0" ref="D8:D17">ROUND(G8,1)/100</f>
        <v>0.107</v>
      </c>
      <c r="E8" s="6">
        <v>859192828</v>
      </c>
      <c r="F8" s="58">
        <f aca="true" t="shared" si="1" ref="F8:F19">E8/C8</f>
        <v>0.3767543227819686</v>
      </c>
      <c r="G8" s="11">
        <f aca="true" t="shared" si="2" ref="G8:G20">C8/$C$20*100</f>
        <v>10.725760151556697</v>
      </c>
      <c r="H8" s="97">
        <f aca="true" t="shared" si="3" ref="H8:H19">G8</f>
        <v>10.725760151556697</v>
      </c>
    </row>
    <row r="9" spans="1:8" ht="30" customHeight="1">
      <c r="A9" s="33">
        <v>3</v>
      </c>
      <c r="B9" s="26" t="s">
        <v>32</v>
      </c>
      <c r="C9" s="27">
        <v>6599992240</v>
      </c>
      <c r="D9" s="35">
        <f>ROUND(G9,1)/100</f>
        <v>0.31</v>
      </c>
      <c r="E9" s="6">
        <v>2682780132</v>
      </c>
      <c r="F9" s="58">
        <f t="shared" si="1"/>
        <v>0.4064823161064808</v>
      </c>
      <c r="G9" s="11">
        <f t="shared" si="2"/>
        <v>31.04124323147247</v>
      </c>
      <c r="H9" s="97">
        <f t="shared" si="3"/>
        <v>31.04124323147247</v>
      </c>
    </row>
    <row r="10" spans="1:8" ht="30" customHeight="1">
      <c r="A10" s="33">
        <v>4</v>
      </c>
      <c r="B10" s="26" t="s">
        <v>33</v>
      </c>
      <c r="C10" s="27">
        <v>1643772000</v>
      </c>
      <c r="D10" s="35">
        <f>ROUND(G10,1)/100</f>
        <v>0.077</v>
      </c>
      <c r="E10" s="6">
        <v>739253069</v>
      </c>
      <c r="F10" s="58">
        <f t="shared" si="1"/>
        <v>0.4497296881805993</v>
      </c>
      <c r="G10" s="11">
        <f>C10/$C$20*100</f>
        <v>7.731028251797454</v>
      </c>
      <c r="H10" s="97">
        <f t="shared" si="3"/>
        <v>7.731028251797454</v>
      </c>
    </row>
    <row r="11" spans="1:8" ht="30" customHeight="1">
      <c r="A11" s="33">
        <v>5</v>
      </c>
      <c r="B11" s="26" t="s">
        <v>34</v>
      </c>
      <c r="C11" s="27">
        <v>15010000</v>
      </c>
      <c r="D11" s="35">
        <f t="shared" si="0"/>
        <v>0.001</v>
      </c>
      <c r="E11" s="6">
        <v>15000360</v>
      </c>
      <c r="F11" s="58">
        <f t="shared" si="1"/>
        <v>0.9993577614923385</v>
      </c>
      <c r="G11" s="11">
        <f>C11/$C$20*100</f>
        <v>0.07059539526131349</v>
      </c>
      <c r="H11" s="97">
        <f t="shared" si="3"/>
        <v>0.07059539526131349</v>
      </c>
    </row>
    <row r="12" spans="1:8" ht="30" customHeight="1">
      <c r="A12" s="33">
        <v>6</v>
      </c>
      <c r="B12" s="26" t="s">
        <v>35</v>
      </c>
      <c r="C12" s="27">
        <v>293326000</v>
      </c>
      <c r="D12" s="35">
        <f t="shared" si="0"/>
        <v>0.013999999999999999</v>
      </c>
      <c r="E12" s="6">
        <v>103530513</v>
      </c>
      <c r="F12" s="58">
        <f t="shared" si="1"/>
        <v>0.35295375452568134</v>
      </c>
      <c r="G12" s="11">
        <f t="shared" si="2"/>
        <v>1.379577942066625</v>
      </c>
      <c r="H12" s="97">
        <f t="shared" si="3"/>
        <v>1.379577942066625</v>
      </c>
    </row>
    <row r="13" spans="1:8" ht="30" customHeight="1">
      <c r="A13" s="33">
        <v>7</v>
      </c>
      <c r="B13" s="26" t="s">
        <v>36</v>
      </c>
      <c r="C13" s="27">
        <v>599180000</v>
      </c>
      <c r="D13" s="35">
        <f t="shared" si="0"/>
        <v>0.027999999999999997</v>
      </c>
      <c r="E13" s="6">
        <v>185508843</v>
      </c>
      <c r="F13" s="58">
        <f t="shared" si="1"/>
        <v>0.30960453119262993</v>
      </c>
      <c r="G13" s="11">
        <f t="shared" si="2"/>
        <v>2.81807787692697</v>
      </c>
      <c r="H13" s="116">
        <f t="shared" si="3"/>
        <v>2.81807787692697</v>
      </c>
    </row>
    <row r="14" spans="1:8" ht="30" customHeight="1">
      <c r="A14" s="33">
        <v>8</v>
      </c>
      <c r="B14" s="26" t="s">
        <v>37</v>
      </c>
      <c r="C14" s="27">
        <v>815115000</v>
      </c>
      <c r="D14" s="35">
        <f t="shared" si="0"/>
        <v>0.038</v>
      </c>
      <c r="E14" s="6">
        <v>199535688</v>
      </c>
      <c r="F14" s="58">
        <f t="shared" si="1"/>
        <v>0.2447945234721481</v>
      </c>
      <c r="G14" s="11">
        <f t="shared" si="2"/>
        <v>3.8336685948318148</v>
      </c>
      <c r="H14" s="97">
        <f t="shared" si="3"/>
        <v>3.8336685948318148</v>
      </c>
    </row>
    <row r="15" spans="1:8" ht="30" customHeight="1">
      <c r="A15" s="33">
        <v>9</v>
      </c>
      <c r="B15" s="26" t="s">
        <v>38</v>
      </c>
      <c r="C15" s="27">
        <v>842959000</v>
      </c>
      <c r="D15" s="35">
        <f t="shared" si="0"/>
        <v>0.04</v>
      </c>
      <c r="E15" s="6">
        <v>371520957</v>
      </c>
      <c r="F15" s="58">
        <f t="shared" si="1"/>
        <v>0.4407343144803009</v>
      </c>
      <c r="G15" s="11">
        <f t="shared" si="2"/>
        <v>3.9646251694924426</v>
      </c>
      <c r="H15" s="97">
        <f t="shared" si="3"/>
        <v>3.9646251694924426</v>
      </c>
    </row>
    <row r="16" spans="1:8" ht="30" customHeight="1">
      <c r="A16" s="33">
        <v>10</v>
      </c>
      <c r="B16" s="26" t="s">
        <v>39</v>
      </c>
      <c r="C16" s="27">
        <v>2541131436</v>
      </c>
      <c r="D16" s="35">
        <f t="shared" si="0"/>
        <v>0.12</v>
      </c>
      <c r="E16" s="6">
        <v>702709273</v>
      </c>
      <c r="F16" s="58">
        <f t="shared" si="1"/>
        <v>0.2765340127805967</v>
      </c>
      <c r="G16" s="11">
        <f t="shared" si="2"/>
        <v>11.951510868445645</v>
      </c>
      <c r="H16" s="97">
        <f t="shared" si="3"/>
        <v>11.951510868445645</v>
      </c>
    </row>
    <row r="17" spans="1:8" ht="30" customHeight="1">
      <c r="A17" s="33">
        <v>11</v>
      </c>
      <c r="B17" s="26" t="s">
        <v>40</v>
      </c>
      <c r="C17" s="27">
        <v>1473124000</v>
      </c>
      <c r="D17" s="35">
        <f t="shared" si="0"/>
        <v>0.069</v>
      </c>
      <c r="E17" s="6">
        <v>731106842</v>
      </c>
      <c r="F17" s="58">
        <f t="shared" si="1"/>
        <v>0.49629687792745214</v>
      </c>
      <c r="G17" s="113">
        <f>C17/$C$20*100</f>
        <v>6.92843244829628</v>
      </c>
      <c r="H17" s="97">
        <f t="shared" si="3"/>
        <v>6.92843244829628</v>
      </c>
    </row>
    <row r="18" spans="1:8" ht="30" customHeight="1">
      <c r="A18" s="33">
        <v>12</v>
      </c>
      <c r="B18" s="26" t="s">
        <v>41</v>
      </c>
      <c r="C18" s="27">
        <v>3906963000</v>
      </c>
      <c r="D18" s="35">
        <f>ROUND(G18,1)/100</f>
        <v>0.184</v>
      </c>
      <c r="E18" s="6">
        <v>2814064000</v>
      </c>
      <c r="F18" s="58">
        <f t="shared" si="1"/>
        <v>0.7202689147555275</v>
      </c>
      <c r="G18" s="11">
        <f>C18/$C$20*100</f>
        <v>18.37532293513172</v>
      </c>
      <c r="H18" s="97">
        <f>G18</f>
        <v>18.37532293513172</v>
      </c>
    </row>
    <row r="19" spans="1:8" ht="30" customHeight="1" thickBot="1">
      <c r="A19" s="37">
        <v>13</v>
      </c>
      <c r="B19" s="30" t="s">
        <v>42</v>
      </c>
      <c r="C19" s="31">
        <v>7809128</v>
      </c>
      <c r="D19" s="35">
        <f>ROUND(G19,1)/100</f>
        <v>0</v>
      </c>
      <c r="E19" s="47">
        <v>0</v>
      </c>
      <c r="F19" s="59">
        <f t="shared" si="1"/>
        <v>0</v>
      </c>
      <c r="G19" s="113">
        <f t="shared" si="2"/>
        <v>0.03672807980054567</v>
      </c>
      <c r="H19" s="97">
        <f t="shared" si="3"/>
        <v>0.03672807980054567</v>
      </c>
    </row>
    <row r="20" spans="1:8" ht="30" customHeight="1" thickBot="1" thickTop="1">
      <c r="A20" s="28"/>
      <c r="B20" s="29" t="s">
        <v>43</v>
      </c>
      <c r="C20" s="18">
        <f>SUM(C7:C19)</f>
        <v>21262010000</v>
      </c>
      <c r="D20" s="57">
        <f>SUM(D7:D19)</f>
        <v>1</v>
      </c>
      <c r="E20" s="49">
        <f>SUM(E7:E19)</f>
        <v>9526310659</v>
      </c>
      <c r="F20" s="54">
        <f>E20/C20</f>
        <v>0.4480437484038433</v>
      </c>
      <c r="G20" s="113">
        <f t="shared" si="2"/>
        <v>100</v>
      </c>
      <c r="H20" s="97">
        <f>SUM(H7:H19)</f>
        <v>100</v>
      </c>
    </row>
    <row r="22" ht="30" customHeight="1">
      <c r="D22" s="12"/>
    </row>
  </sheetData>
  <sheetProtection/>
  <mergeCells count="5">
    <mergeCell ref="A5:B6"/>
    <mergeCell ref="C5:C6"/>
    <mergeCell ref="E5:E6"/>
    <mergeCell ref="E3:F3"/>
    <mergeCell ref="E4:F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D12"/>
  <sheetViews>
    <sheetView zoomScalePageLayoutView="0" workbookViewId="0" topLeftCell="A1">
      <selection activeCell="H5" sqref="H5"/>
    </sheetView>
  </sheetViews>
  <sheetFormatPr defaultColWidth="9.00390625" defaultRowHeight="24" customHeight="1"/>
  <cols>
    <col min="1" max="1" width="37.125" style="1" customWidth="1"/>
    <col min="2" max="4" width="23.375" style="1" customWidth="1"/>
    <col min="5" max="16384" width="9.00390625" style="1" customWidth="1"/>
  </cols>
  <sheetData>
    <row r="2" ht="24" customHeight="1">
      <c r="A2" s="3" t="s">
        <v>66</v>
      </c>
    </row>
    <row r="3" ht="24" customHeight="1">
      <c r="D3" s="13" t="s">
        <v>88</v>
      </c>
    </row>
    <row r="4" ht="24" customHeight="1" thickBot="1">
      <c r="D4" s="13" t="s">
        <v>67</v>
      </c>
    </row>
    <row r="5" spans="1:4" s="3" customFormat="1" ht="36" customHeight="1" thickBot="1">
      <c r="A5" s="80" t="s">
        <v>44</v>
      </c>
      <c r="B5" s="81" t="s">
        <v>3</v>
      </c>
      <c r="C5" s="38" t="s">
        <v>11</v>
      </c>
      <c r="D5" s="39" t="s">
        <v>29</v>
      </c>
    </row>
    <row r="6" spans="1:4" s="3" customFormat="1" ht="36" customHeight="1">
      <c r="A6" s="82" t="s">
        <v>5</v>
      </c>
      <c r="B6" s="102">
        <v>5736996000</v>
      </c>
      <c r="C6" s="14">
        <v>2849041979</v>
      </c>
      <c r="D6" s="16">
        <v>2247344881</v>
      </c>
    </row>
    <row r="7" spans="1:4" s="3" customFormat="1" ht="36" customHeight="1">
      <c r="A7" s="83" t="s">
        <v>45</v>
      </c>
      <c r="B7" s="84">
        <v>3932000</v>
      </c>
      <c r="C7" s="6">
        <v>14977683</v>
      </c>
      <c r="D7" s="21">
        <v>1704764</v>
      </c>
    </row>
    <row r="8" spans="1:4" s="3" customFormat="1" ht="36" customHeight="1">
      <c r="A8" s="83" t="s">
        <v>56</v>
      </c>
      <c r="B8" s="84">
        <v>31919000</v>
      </c>
      <c r="C8" s="6">
        <v>12924878</v>
      </c>
      <c r="D8" s="21">
        <v>5083600</v>
      </c>
    </row>
    <row r="9" spans="1:4" s="3" customFormat="1" ht="36" customHeight="1">
      <c r="A9" s="85" t="s">
        <v>57</v>
      </c>
      <c r="B9" s="84">
        <v>5366247000</v>
      </c>
      <c r="C9" s="6">
        <v>2753855788</v>
      </c>
      <c r="D9" s="21">
        <v>2069385581</v>
      </c>
    </row>
    <row r="10" spans="1:4" s="3" customFormat="1" ht="36" customHeight="1" thickBot="1">
      <c r="A10" s="86" t="s">
        <v>80</v>
      </c>
      <c r="B10" s="103">
        <v>1594034000</v>
      </c>
      <c r="C10" s="60">
        <v>828646605</v>
      </c>
      <c r="D10" s="61">
        <v>623289810</v>
      </c>
    </row>
    <row r="11" spans="2:4" ht="24" customHeight="1">
      <c r="B11" s="110"/>
      <c r="C11" s="110"/>
      <c r="D11" s="110"/>
    </row>
    <row r="12" ht="24" customHeight="1">
      <c r="C12" s="110"/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"/>
  <sheetViews>
    <sheetView zoomScalePageLayoutView="0" workbookViewId="0" topLeftCell="A1">
      <selection activeCell="H5" sqref="H5"/>
    </sheetView>
  </sheetViews>
  <sheetFormatPr defaultColWidth="9.00390625" defaultRowHeight="28.5" customHeight="1"/>
  <cols>
    <col min="1" max="1" width="5.875" style="1" customWidth="1"/>
    <col min="2" max="2" width="43.375" style="1" customWidth="1"/>
    <col min="3" max="4" width="28.875" style="1" customWidth="1"/>
    <col min="5" max="16384" width="9.00390625" style="1" customWidth="1"/>
  </cols>
  <sheetData>
    <row r="1" spans="1:4" ht="24" customHeight="1">
      <c r="A1" s="63"/>
      <c r="B1" s="63"/>
      <c r="C1" s="63"/>
      <c r="D1" s="63"/>
    </row>
    <row r="2" spans="1:4" ht="24" customHeight="1">
      <c r="A2" s="62" t="s">
        <v>91</v>
      </c>
      <c r="B2" s="63"/>
      <c r="C2" s="63"/>
      <c r="D2" s="63"/>
    </row>
    <row r="3" spans="1:4" ht="24" customHeight="1">
      <c r="A3" s="63"/>
      <c r="B3" s="63"/>
      <c r="C3" s="63"/>
      <c r="D3" s="87"/>
    </row>
    <row r="4" spans="1:4" ht="24" customHeight="1" thickBot="1">
      <c r="A4" s="63"/>
      <c r="B4" s="63"/>
      <c r="C4" s="63"/>
      <c r="D4" s="88" t="s">
        <v>82</v>
      </c>
    </row>
    <row r="5" spans="1:4" s="3" customFormat="1" ht="36" customHeight="1" thickBot="1">
      <c r="A5" s="159" t="s">
        <v>68</v>
      </c>
      <c r="B5" s="160"/>
      <c r="C5" s="81" t="s">
        <v>11</v>
      </c>
      <c r="D5" s="89" t="s">
        <v>29</v>
      </c>
    </row>
    <row r="6" spans="1:4" s="3" customFormat="1" ht="36" customHeight="1">
      <c r="A6" s="161" t="s">
        <v>69</v>
      </c>
      <c r="B6" s="162"/>
      <c r="C6" s="90">
        <v>20616100447</v>
      </c>
      <c r="D6" s="91">
        <v>19642097063</v>
      </c>
    </row>
    <row r="7" spans="1:4" s="3" customFormat="1" ht="36" customHeight="1">
      <c r="A7" s="163" t="s">
        <v>70</v>
      </c>
      <c r="B7" s="92" t="s">
        <v>5</v>
      </c>
      <c r="C7" s="93">
        <v>6296569949</v>
      </c>
      <c r="D7" s="94">
        <v>6091976720</v>
      </c>
    </row>
    <row r="8" spans="1:4" s="3" customFormat="1" ht="36" customHeight="1">
      <c r="A8" s="164"/>
      <c r="B8" s="92" t="s">
        <v>45</v>
      </c>
      <c r="C8" s="93">
        <v>16738249</v>
      </c>
      <c r="D8" s="94">
        <v>3069696</v>
      </c>
    </row>
    <row r="9" spans="1:4" s="3" customFormat="1" ht="36" customHeight="1">
      <c r="A9" s="164"/>
      <c r="B9" s="92" t="s">
        <v>56</v>
      </c>
      <c r="C9" s="93">
        <v>45467604</v>
      </c>
      <c r="D9" s="94">
        <v>45467604</v>
      </c>
    </row>
    <row r="10" spans="1:4" s="3" customFormat="1" ht="36" customHeight="1">
      <c r="A10" s="164"/>
      <c r="B10" s="92" t="s">
        <v>57</v>
      </c>
      <c r="C10" s="93">
        <v>5220124612</v>
      </c>
      <c r="D10" s="94">
        <v>5009576368</v>
      </c>
    </row>
    <row r="11" spans="1:4" s="3" customFormat="1" ht="36" customHeight="1" thickBot="1">
      <c r="A11" s="165"/>
      <c r="B11" s="95" t="s">
        <v>81</v>
      </c>
      <c r="C11" s="114">
        <v>1533568459</v>
      </c>
      <c r="D11" s="96">
        <v>1526349248</v>
      </c>
    </row>
    <row r="12" ht="28.5" customHeight="1">
      <c r="D12" s="108"/>
    </row>
    <row r="13" spans="3:4" ht="28.5" customHeight="1">
      <c r="C13" s="108"/>
      <c r="D13" s="108"/>
    </row>
  </sheetData>
  <sheetProtection/>
  <mergeCells count="3">
    <mergeCell ref="A5:B5"/>
    <mergeCell ref="A6:B6"/>
    <mergeCell ref="A7:A1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G19"/>
  <sheetViews>
    <sheetView zoomScalePageLayoutView="0" workbookViewId="0" topLeftCell="A1">
      <selection activeCell="D11" sqref="D11"/>
    </sheetView>
  </sheetViews>
  <sheetFormatPr defaultColWidth="9.00390625" defaultRowHeight="24" customHeight="1"/>
  <cols>
    <col min="1" max="2" width="27.875" style="3" customWidth="1"/>
    <col min="3" max="3" width="27.125" style="3" customWidth="1"/>
    <col min="4" max="4" width="6.50390625" style="3" customWidth="1"/>
    <col min="5" max="5" width="8.00390625" style="3" customWidth="1"/>
    <col min="6" max="6" width="9.375" style="3" customWidth="1"/>
    <col min="7" max="7" width="17.625" style="3" hidden="1" customWidth="1"/>
    <col min="8" max="16384" width="9.375" style="3" customWidth="1"/>
  </cols>
  <sheetData>
    <row r="2" ht="24" customHeight="1">
      <c r="A2" s="3" t="s">
        <v>72</v>
      </c>
    </row>
    <row r="3" ht="24" customHeight="1">
      <c r="G3" s="3" t="s">
        <v>76</v>
      </c>
    </row>
    <row r="4" spans="1:7" ht="24" customHeight="1">
      <c r="A4" s="3" t="s">
        <v>46</v>
      </c>
      <c r="B4" s="107">
        <f>G4</f>
        <v>133509.43003188746</v>
      </c>
      <c r="C4" s="3" t="s">
        <v>47</v>
      </c>
      <c r="G4" s="109">
        <f>B19/62407</f>
        <v>133509.43003188746</v>
      </c>
    </row>
    <row r="5" ht="24" customHeight="1">
      <c r="B5" s="15"/>
    </row>
    <row r="6" spans="1:7" ht="24" customHeight="1">
      <c r="A6" s="3" t="s">
        <v>83</v>
      </c>
      <c r="B6" s="107">
        <f>G6</f>
        <v>314376.598875599</v>
      </c>
      <c r="C6" s="3" t="s">
        <v>47</v>
      </c>
      <c r="G6" s="109">
        <f>B19/26503</f>
        <v>314376.598875599</v>
      </c>
    </row>
    <row r="9" spans="1:6" ht="24" customHeight="1">
      <c r="A9" s="104" t="s">
        <v>89</v>
      </c>
      <c r="B9" s="105"/>
      <c r="C9" s="106"/>
      <c r="D9" s="40"/>
      <c r="E9" s="5"/>
      <c r="F9" s="5"/>
    </row>
    <row r="10" spans="1:6" ht="24" customHeight="1">
      <c r="A10" s="124" t="s">
        <v>92</v>
      </c>
      <c r="B10" s="125"/>
      <c r="C10" s="118"/>
      <c r="D10" s="40"/>
      <c r="E10" s="5"/>
      <c r="F10" s="5"/>
    </row>
    <row r="12" ht="24" customHeight="1">
      <c r="C12" s="13" t="s">
        <v>48</v>
      </c>
    </row>
    <row r="13" spans="1:7" ht="24" customHeight="1">
      <c r="A13" s="41"/>
      <c r="B13" s="9" t="s">
        <v>11</v>
      </c>
      <c r="C13" s="9" t="s">
        <v>49</v>
      </c>
      <c r="G13" s="42" t="s">
        <v>49</v>
      </c>
    </row>
    <row r="14" spans="1:7" ht="24" customHeight="1">
      <c r="A14" s="26" t="s">
        <v>50</v>
      </c>
      <c r="B14" s="6">
        <v>3763444000</v>
      </c>
      <c r="C14" s="7">
        <f aca="true" t="shared" si="0" ref="C14:C19">ROUND(G14,1)/100</f>
        <v>0.452</v>
      </c>
      <c r="G14" s="43">
        <f aca="true" t="shared" si="1" ref="G14:G19">B14/$B$19*100</f>
        <v>45.16897239688845</v>
      </c>
    </row>
    <row r="15" spans="1:7" ht="24" customHeight="1">
      <c r="A15" s="26" t="s">
        <v>51</v>
      </c>
      <c r="B15" s="6">
        <v>3625986000</v>
      </c>
      <c r="C15" s="7">
        <f t="shared" si="0"/>
        <v>0.435</v>
      </c>
      <c r="G15" s="117">
        <f t="shared" si="1"/>
        <v>43.51919718893226</v>
      </c>
    </row>
    <row r="16" spans="1:7" ht="24" customHeight="1">
      <c r="A16" s="26" t="s">
        <v>52</v>
      </c>
      <c r="B16" s="6">
        <v>145178000</v>
      </c>
      <c r="C16" s="7">
        <f>ROUND(G16,1)/100+0.001</f>
        <v>0.018000000000000002</v>
      </c>
      <c r="E16" s="62"/>
      <c r="G16" s="129">
        <f t="shared" si="1"/>
        <v>1.742430889003655</v>
      </c>
    </row>
    <row r="17" spans="1:7" ht="24" customHeight="1">
      <c r="A17" s="26" t="s">
        <v>53</v>
      </c>
      <c r="B17" s="6">
        <v>370092000</v>
      </c>
      <c r="C17" s="7">
        <f>ROUND(G17,1)/100</f>
        <v>0.044000000000000004</v>
      </c>
      <c r="E17" s="62"/>
      <c r="G17" s="43">
        <f t="shared" si="1"/>
        <v>4.441855739665381</v>
      </c>
    </row>
    <row r="18" spans="1:7" ht="24" customHeight="1">
      <c r="A18" s="26" t="s">
        <v>71</v>
      </c>
      <c r="B18" s="6">
        <v>427223000</v>
      </c>
      <c r="C18" s="7">
        <f>ROUND(G18,1)/100</f>
        <v>0.051</v>
      </c>
      <c r="G18" s="117">
        <f t="shared" si="1"/>
        <v>5.12754378551026</v>
      </c>
    </row>
    <row r="19" spans="1:7" ht="24" customHeight="1">
      <c r="A19" s="26" t="s">
        <v>54</v>
      </c>
      <c r="B19" s="6">
        <f>SUM(B14:B18)</f>
        <v>8331923000</v>
      </c>
      <c r="C19" s="7">
        <f t="shared" si="0"/>
        <v>1</v>
      </c>
      <c r="G19" s="43">
        <f t="shared" si="1"/>
        <v>100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津島市役所</dc:creator>
  <cp:keywords/>
  <dc:description/>
  <cp:lastModifiedBy> </cp:lastModifiedBy>
  <cp:lastPrinted>2020-03-24T06:07:09Z</cp:lastPrinted>
  <dcterms:created xsi:type="dcterms:W3CDTF">2000-04-26T00:30:16Z</dcterms:created>
  <dcterms:modified xsi:type="dcterms:W3CDTF">2022-07-11T00:14:38Z</dcterms:modified>
  <cp:category/>
  <cp:version/>
  <cp:contentType/>
  <cp:contentStatus/>
</cp:coreProperties>
</file>