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30" yWindow="65521" windowWidth="12030" windowHeight="9930" firstSheet="2" activeTab="2"/>
  </bookViews>
  <sheets>
    <sheet name="回復済み_Sheet1" sheetId="1" state="veryHidden" r:id="rId1"/>
    <sheet name="回復済み_Sheet2" sheetId="2" state="veryHidden" r:id="rId2"/>
    <sheet name="予算執行①" sheetId="3" r:id="rId3"/>
    <sheet name="予算執行②" sheetId="4" r:id="rId4"/>
    <sheet name="業務①" sheetId="5" r:id="rId5"/>
    <sheet name="業務②" sheetId="6" r:id="rId6"/>
  </sheets>
  <definedNames>
    <definedName name="_xlnm._FilterDatabase" localSheetId="5" hidden="1">'業務②'!$A$3:$J$51</definedName>
    <definedName name="_xlnm.Print_Area" localSheetId="5">'業務②'!$A$1:$I$51</definedName>
    <definedName name="_xlnm.Print_Area" localSheetId="2">'予算執行①'!$A$1:$E$53</definedName>
    <definedName name="_xlnm.Print_Area" localSheetId="3">'予算執行②'!$A$1:$E$45</definedName>
  </definedNames>
  <calcPr fullCalcOnLoad="1"/>
</workbook>
</file>

<file path=xl/sharedStrings.xml><?xml version="1.0" encoding="utf-8"?>
<sst xmlns="http://schemas.openxmlformats.org/spreadsheetml/2006/main" count="239" uniqueCount="157">
  <si>
    <t>人</t>
  </si>
  <si>
    <t>麻酔科</t>
  </si>
  <si>
    <t>単位：円</t>
  </si>
  <si>
    <t>４　月</t>
  </si>
  <si>
    <t>５　月</t>
  </si>
  <si>
    <t>６　月</t>
  </si>
  <si>
    <t>７　月</t>
  </si>
  <si>
    <t>８　月</t>
  </si>
  <si>
    <t>９　月</t>
  </si>
  <si>
    <t>収　入</t>
  </si>
  <si>
    <t>予　算　額 (A)</t>
  </si>
  <si>
    <t>予算額に対する</t>
  </si>
  <si>
    <t>科　　　目</t>
  </si>
  <si>
    <t>(A)－(B)</t>
  </si>
  <si>
    <t>(B)÷(A)</t>
  </si>
  <si>
    <t>入院患者延数</t>
  </si>
  <si>
    <t>人</t>
  </si>
  <si>
    <t>日</t>
  </si>
  <si>
    <t xml:space="preserve">  (1) 入院収益</t>
  </si>
  <si>
    <t>合　　　計</t>
  </si>
  <si>
    <t xml:space="preserve">  (2) 外来収益</t>
  </si>
  <si>
    <t xml:space="preserve">  (3) その他医業収益</t>
  </si>
  <si>
    <t>２．医業外収益</t>
  </si>
  <si>
    <t xml:space="preserve">  (1) 受取利息配当金</t>
  </si>
  <si>
    <t xml:space="preserve">  (2) 他会計補助金</t>
  </si>
  <si>
    <t xml:space="preserve">  (3) 補助金</t>
  </si>
  <si>
    <t>脳神経外科</t>
  </si>
  <si>
    <t xml:space="preserve">  (4) 負担金交付金</t>
  </si>
  <si>
    <t>許可病床数</t>
  </si>
  <si>
    <t>床</t>
  </si>
  <si>
    <t>稼働病床数</t>
  </si>
  <si>
    <t>３．特別利益</t>
  </si>
  <si>
    <t xml:space="preserve">  (1) 固定資産売却収益</t>
  </si>
  <si>
    <t xml:space="preserve">  (2) 過年度損益修正益</t>
  </si>
  <si>
    <t>許可病床利用率</t>
  </si>
  <si>
    <t>％</t>
  </si>
  <si>
    <t>稼働病床利用率</t>
  </si>
  <si>
    <t>歯科口腔外科</t>
  </si>
  <si>
    <t>支　出</t>
  </si>
  <si>
    <t>支出割合</t>
  </si>
  <si>
    <t>支　出　残　高</t>
  </si>
  <si>
    <t>１．医業費用</t>
  </si>
  <si>
    <t xml:space="preserve">  (1) 給与費</t>
  </si>
  <si>
    <t xml:space="preserve">  (2) 材料費</t>
  </si>
  <si>
    <t xml:space="preserve">  (3) 経費</t>
  </si>
  <si>
    <t xml:space="preserve">  (4) 減価償却費</t>
  </si>
  <si>
    <t xml:space="preserve">  (5) 資産減耗費</t>
  </si>
  <si>
    <t xml:space="preserve">  (6) 研究研修費</t>
  </si>
  <si>
    <t>２．医業外費用</t>
  </si>
  <si>
    <t xml:space="preserve">  (2) 消費税</t>
  </si>
  <si>
    <t xml:space="preserve">  (4) 患者外給食材料費</t>
  </si>
  <si>
    <t xml:space="preserve">  (5) 雑損失</t>
  </si>
  <si>
    <t xml:space="preserve">  (6) 雑支出</t>
  </si>
  <si>
    <t>３．特別損失</t>
  </si>
  <si>
    <t xml:space="preserve">  (1) 固定資産売却損</t>
  </si>
  <si>
    <t xml:space="preserve">  (2) 過年度損益修正損</t>
  </si>
  <si>
    <t xml:space="preserve">  (3) その他特別損失</t>
  </si>
  <si>
    <t>４．予備費</t>
  </si>
  <si>
    <t xml:space="preserve">  (1) 予備費</t>
  </si>
  <si>
    <t>リハビリテーション科</t>
  </si>
  <si>
    <t>１．出資金</t>
  </si>
  <si>
    <t>２．負担金</t>
  </si>
  <si>
    <t xml:space="preserve">  (1) 負担金</t>
  </si>
  <si>
    <t>３．固定資産売却代金</t>
  </si>
  <si>
    <t xml:space="preserve">  (1) 固定資産売却代金</t>
  </si>
  <si>
    <t>４．寄附金</t>
  </si>
  <si>
    <t xml:space="preserve">  (1) 寄附金</t>
  </si>
  <si>
    <t>６．他会計借入金</t>
  </si>
  <si>
    <t xml:space="preserve">  (1) 他会計長期借入金</t>
  </si>
  <si>
    <t>７．企業債</t>
  </si>
  <si>
    <t xml:space="preserve">  (1) 企業債</t>
  </si>
  <si>
    <t>８．補助金</t>
  </si>
  <si>
    <t xml:space="preserve">  (1) 補助金</t>
  </si>
  <si>
    <t>１．建設改良費</t>
  </si>
  <si>
    <t xml:space="preserve">  (1) 建設費</t>
  </si>
  <si>
    <t xml:space="preserve">  (2) 資産購入費</t>
  </si>
  <si>
    <t>２．償還金</t>
  </si>
  <si>
    <t xml:space="preserve">  (1) 企業債償還金</t>
  </si>
  <si>
    <t xml:space="preserve">  (2) 年賦未払金償還金</t>
  </si>
  <si>
    <t xml:space="preserve">  (7) 消費税還付金</t>
  </si>
  <si>
    <t xml:space="preserve">  (8) その他医業外収益</t>
  </si>
  <si>
    <t xml:space="preserve">  (6) 患者外給食収益</t>
  </si>
  <si>
    <t xml:space="preserve">  (5) 長期前受金戻入</t>
  </si>
  <si>
    <t>収入過不足額</t>
  </si>
  <si>
    <t>％</t>
  </si>
  <si>
    <t>(B)－(A)</t>
  </si>
  <si>
    <t>(B)－(A)</t>
  </si>
  <si>
    <t>収　入　額 (B)</t>
  </si>
  <si>
    <t>執　行　額 (B)</t>
  </si>
  <si>
    <t>収　入　額 (B)</t>
  </si>
  <si>
    <t>執　行　額 (B)</t>
  </si>
  <si>
    <t>予算額に対する
支　出　残　高</t>
  </si>
  <si>
    <t>予算額に対する
収 入 過不足額</t>
  </si>
  <si>
    <t xml:space="preserve">  (3) その他特別利益</t>
  </si>
  <si>
    <t xml:space="preserve">  (1) 出資金</t>
  </si>
  <si>
    <t>診療日数</t>
  </si>
  <si>
    <t>一日平均数</t>
  </si>
  <si>
    <t xml:space="preserve"> 単位　人</t>
  </si>
  <si>
    <t>(3) 診療科別患者数状況表</t>
  </si>
  <si>
    <t>診療科</t>
  </si>
  <si>
    <t>腎臓内科</t>
  </si>
  <si>
    <t>小児科</t>
  </si>
  <si>
    <t>外科</t>
  </si>
  <si>
    <t>整形外科</t>
  </si>
  <si>
    <t>形成外科</t>
  </si>
  <si>
    <t>皮膚科</t>
  </si>
  <si>
    <t>泌尿器科</t>
  </si>
  <si>
    <t>産婦人科</t>
  </si>
  <si>
    <t>眼科</t>
  </si>
  <si>
    <t>放射線科</t>
  </si>
  <si>
    <t>合計</t>
  </si>
  <si>
    <t>入 院</t>
  </si>
  <si>
    <t>外 来</t>
  </si>
  <si>
    <t>区 分</t>
  </si>
  <si>
    <t>１．医業収益</t>
  </si>
  <si>
    <t xml:space="preserve">  (1) 支払利息及び
　　　企業債取扱諸費</t>
  </si>
  <si>
    <t xml:space="preserve">  (3) 長期前払消費税
      勘定償却</t>
  </si>
  <si>
    <t xml:space="preserve">  (1) 看護師奨学資金
      貸付金返還金</t>
  </si>
  <si>
    <t>５．看護師奨学資金
    貸付金返還金</t>
  </si>
  <si>
    <t>支出割合</t>
  </si>
  <si>
    <t>収入割合</t>
  </si>
  <si>
    <t>合　計</t>
  </si>
  <si>
    <t>(2) 病床利用状況</t>
  </si>
  <si>
    <t>(1) 入院患者及び外来患者数</t>
  </si>
  <si>
    <t>患者延数</t>
  </si>
  <si>
    <t>入　　院</t>
  </si>
  <si>
    <t>外　　来</t>
  </si>
  <si>
    <t>区　　分</t>
  </si>
  <si>
    <t>一日平均数</t>
  </si>
  <si>
    <t>診療日数</t>
  </si>
  <si>
    <t>日</t>
  </si>
  <si>
    <t>(1) 収益的収入及び支出</t>
  </si>
  <si>
    <t>(2) 資本的収入及び支出</t>
  </si>
  <si>
    <t>消化器内科</t>
  </si>
  <si>
    <t>呼吸器内科</t>
  </si>
  <si>
    <t>循環器内科</t>
  </si>
  <si>
    <t>内分泌内科</t>
  </si>
  <si>
    <t>耳鼻いんこう科</t>
  </si>
  <si>
    <t>緩和ケア内科</t>
  </si>
  <si>
    <t>内科</t>
  </si>
  <si>
    <t>病理診断科</t>
  </si>
  <si>
    <r>
      <t xml:space="preserve">  (3) </t>
    </r>
    <r>
      <rPr>
        <sz val="10"/>
        <color indexed="8"/>
        <rFont val="ＭＳ 明朝"/>
        <family val="1"/>
      </rPr>
      <t>他会計借入金償還金</t>
    </r>
  </si>
  <si>
    <t xml:space="preserve">      資産購入費</t>
  </si>
  <si>
    <t xml:space="preserve">      企業債</t>
  </si>
  <si>
    <t xml:space="preserve">
　　　　</t>
  </si>
  <si>
    <r>
      <t>　企業債</t>
    </r>
    <r>
      <rPr>
        <sz val="6"/>
        <color indexed="8"/>
        <rFont val="ＭＳ 明朝"/>
        <family val="1"/>
      </rPr>
      <t>(地方公営企業法第26条の
　規定による繰越額に係る財源充当額)</t>
    </r>
  </si>
  <si>
    <r>
      <t>　</t>
    </r>
    <r>
      <rPr>
        <sz val="10"/>
        <color indexed="8"/>
        <rFont val="ＭＳ 明朝"/>
        <family val="1"/>
      </rPr>
      <t>資産購入費</t>
    </r>
    <r>
      <rPr>
        <sz val="6"/>
        <color indexed="8"/>
        <rFont val="ＭＳ 明朝"/>
        <family val="1"/>
      </rPr>
      <t>(地方公営企業法</t>
    </r>
    <r>
      <rPr>
        <sz val="7"/>
        <color indexed="8"/>
        <rFont val="ＭＳ 明朝"/>
        <family val="1"/>
      </rPr>
      <t xml:space="preserve">
　第26条</t>
    </r>
    <r>
      <rPr>
        <sz val="6"/>
        <color indexed="8"/>
        <rFont val="ＭＳ 明朝"/>
        <family val="1"/>
      </rPr>
      <t>の規定による繰越額)</t>
    </r>
  </si>
  <si>
    <t>繰り越しがない場合は非表示</t>
  </si>
  <si>
    <t>繰り越しがある場合は下記２行を表示して、この行はその合計額にすること。</t>
  </si>
  <si>
    <t>R1予算以降非表示</t>
  </si>
  <si>
    <t>この行の下に非表示行あり。</t>
  </si>
  <si>
    <t>４  令和元年度上半期　津島市民病院事業会計予算執行状況</t>
  </si>
  <si>
    <t>R1.9.30現在</t>
  </si>
  <si>
    <t>５　令和元年度上半期　業務量</t>
  </si>
  <si>
    <t>脳神経内科</t>
  </si>
  <si>
    <t>３．看護師修学資金
    貸付金</t>
  </si>
  <si>
    <t xml:space="preserve">  (1) 看護師修学資金
      貸付金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</si>
</sst>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-#,##0;&quot;-&quot;"/>
    <numFmt numFmtId="178" formatCode="0;&quot;△ &quot;0"/>
    <numFmt numFmtId="179" formatCode="#,##0;[Red]#,##0"/>
    <numFmt numFmtId="180" formatCode="#,##0.0;[Red]\-#,##0.0"/>
    <numFmt numFmtId="181" formatCode="#,##0_ ;[Red]\-#,##0\ "/>
    <numFmt numFmtId="182" formatCode="0.0"/>
    <numFmt numFmtId="183" formatCode="#,##0.0"/>
    <numFmt numFmtId="184" formatCode="0_);[Red]\(0\)"/>
    <numFmt numFmtId="185" formatCode="#,##0.0000;[Red]\-#,##0.0000"/>
    <numFmt numFmtId="186" formatCode="#,##0.000;[Red]\-#,##0.000"/>
    <numFmt numFmtId="187" formatCode="0.0%"/>
    <numFmt numFmtId="188" formatCode="0.0_ "/>
    <numFmt numFmtId="189" formatCode="_ * #,##0.0_ ;_ * \-#,##0.0_ ;_ * &quot;-&quot;?_ ;_ @_ "/>
    <numFmt numFmtId="190" formatCode="#,##0;&quot;△&quot;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平&quot;&quot;成&quot;0&quot;年&quot;&quot;度&quot;"/>
    <numFmt numFmtId="196" formatCode="#,##0.0_ ;[Red]\-#,##0.0\ "/>
    <numFmt numFmtId="197" formatCode="#,##0.00_ ;[Red]\-#,##0.0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6" applyNumberFormat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83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0" fontId="9" fillId="0" borderId="0" xfId="54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3" fontId="12" fillId="0" borderId="27" xfId="0" applyNumberFormat="1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87" fontId="12" fillId="0" borderId="25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12" fillId="0" borderId="33" xfId="0" applyNumberFormat="1" applyFont="1" applyFill="1" applyBorder="1" applyAlignment="1">
      <alignment vertical="center"/>
    </xf>
    <xf numFmtId="176" fontId="12" fillId="0" borderId="33" xfId="0" applyNumberFormat="1" applyFont="1" applyFill="1" applyBorder="1" applyAlignment="1">
      <alignment vertical="center"/>
    </xf>
    <xf numFmtId="187" fontId="12" fillId="0" borderId="34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176" fontId="12" fillId="0" borderId="15" xfId="0" applyNumberFormat="1" applyFont="1" applyFill="1" applyBorder="1" applyAlignment="1">
      <alignment vertical="center"/>
    </xf>
    <xf numFmtId="187" fontId="12" fillId="0" borderId="16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3" fontId="12" fillId="0" borderId="35" xfId="0" applyNumberFormat="1" applyFont="1" applyFill="1" applyBorder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187" fontId="12" fillId="0" borderId="17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87" fontId="12" fillId="0" borderId="3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176" fontId="12" fillId="0" borderId="14" xfId="0" applyNumberFormat="1" applyFont="1" applyFill="1" applyBorder="1" applyAlignment="1">
      <alignment vertical="center"/>
    </xf>
    <xf numFmtId="187" fontId="12" fillId="0" borderId="3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176" fontId="12" fillId="0" borderId="34" xfId="0" applyNumberFormat="1" applyFont="1" applyFill="1" applyBorder="1" applyAlignment="1">
      <alignment vertical="center"/>
    </xf>
    <xf numFmtId="176" fontId="12" fillId="0" borderId="36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187" fontId="12" fillId="0" borderId="37" xfId="0" applyNumberFormat="1" applyFont="1" applyFill="1" applyBorder="1" applyAlignment="1">
      <alignment vertical="center" shrinkToFit="1"/>
    </xf>
    <xf numFmtId="187" fontId="12" fillId="0" borderId="38" xfId="0" applyNumberFormat="1" applyFont="1" applyFill="1" applyBorder="1" applyAlignment="1">
      <alignment vertical="center" shrinkToFit="1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83" fontId="9" fillId="0" borderId="41" xfId="0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 wrapText="1" indent="2"/>
    </xf>
    <xf numFmtId="0" fontId="0" fillId="0" borderId="0" xfId="0" applyFill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 indent="2"/>
    </xf>
    <xf numFmtId="0" fontId="12" fillId="0" borderId="1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9" fillId="0" borderId="50" xfId="0" applyFont="1" applyFill="1" applyBorder="1" applyAlignment="1">
      <alignment horizontal="distributed" vertical="center" indent="1"/>
    </xf>
    <xf numFmtId="0" fontId="9" fillId="0" borderId="30" xfId="0" applyFont="1" applyFill="1" applyBorder="1" applyAlignment="1">
      <alignment horizontal="distributed" vertical="center" indent="1"/>
    </xf>
    <xf numFmtId="0" fontId="9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distributed" vertical="center" indent="1"/>
    </xf>
    <xf numFmtId="0" fontId="9" fillId="0" borderId="31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38" fontId="9" fillId="0" borderId="49" xfId="0" applyNumberFormat="1" applyFont="1" applyFill="1" applyBorder="1" applyAlignment="1">
      <alignment horizontal="right" vertical="center"/>
    </xf>
    <xf numFmtId="38" fontId="9" fillId="0" borderId="52" xfId="0" applyNumberFormat="1" applyFont="1" applyFill="1" applyBorder="1" applyAlignment="1">
      <alignment horizontal="right" vertical="center"/>
    </xf>
    <xf numFmtId="38" fontId="9" fillId="0" borderId="50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0" fontId="9" fillId="0" borderId="50" xfId="0" applyNumberFormat="1" applyFont="1" applyFill="1" applyBorder="1" applyAlignment="1">
      <alignment horizontal="right" vertical="center"/>
    </xf>
    <xf numFmtId="180" fontId="9" fillId="0" borderId="53" xfId="0" applyNumberFormat="1" applyFont="1" applyFill="1" applyBorder="1" applyAlignment="1">
      <alignment horizontal="right" vertical="center"/>
    </xf>
    <xf numFmtId="180" fontId="9" fillId="0" borderId="41" xfId="0" applyNumberFormat="1" applyFont="1" applyFill="1" applyBorder="1" applyAlignment="1">
      <alignment horizontal="right" vertical="center"/>
    </xf>
    <xf numFmtId="180" fontId="9" fillId="0" borderId="40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distributed" vertical="center" indent="1"/>
    </xf>
    <xf numFmtId="0" fontId="8" fillId="0" borderId="3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distributed" vertical="center" indent="1" shrinkToFit="1"/>
    </xf>
    <xf numFmtId="0" fontId="8" fillId="0" borderId="36" xfId="0" applyFont="1" applyFill="1" applyBorder="1" applyAlignment="1">
      <alignment horizontal="distributed" vertical="center" indent="1" shrinkToFit="1"/>
    </xf>
    <xf numFmtId="0" fontId="8" fillId="0" borderId="32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5"/>
  <sheetViews>
    <sheetView showGridLines="0" tabSelected="1" view="pageBreakPreview" zoomScale="115" zoomScaleSheetLayoutView="115" zoomScalePageLayoutView="0" workbookViewId="0" topLeftCell="A1">
      <selection activeCell="B23" sqref="B23"/>
    </sheetView>
  </sheetViews>
  <sheetFormatPr defaultColWidth="9.25390625" defaultRowHeight="14.25" customHeight="1"/>
  <cols>
    <col min="1" max="1" width="23.125" style="1" customWidth="1"/>
    <col min="2" max="4" width="17.875" style="1" customWidth="1"/>
    <col min="5" max="5" width="9.375" style="1" customWidth="1"/>
    <col min="6" max="6" width="6.625" style="1" customWidth="1"/>
    <col min="7" max="16384" width="9.25390625" style="1" customWidth="1"/>
  </cols>
  <sheetData>
    <row r="2" ht="14.25" customHeight="1">
      <c r="A2" s="2" t="s">
        <v>151</v>
      </c>
    </row>
    <row r="4" spans="1:5" ht="14.25" customHeight="1">
      <c r="A4" s="4" t="s">
        <v>131</v>
      </c>
      <c r="B4" s="3"/>
      <c r="C4" s="5"/>
      <c r="D4" s="5"/>
      <c r="E4" s="5"/>
    </row>
    <row r="5" spans="1:5" ht="14.25" customHeight="1">
      <c r="A5" s="3"/>
      <c r="B5" s="3"/>
      <c r="C5" s="5"/>
      <c r="D5" s="5"/>
      <c r="E5" s="5"/>
    </row>
    <row r="6" spans="1:5" s="7" customFormat="1" ht="14.25" customHeight="1">
      <c r="A6" s="11" t="s">
        <v>9</v>
      </c>
      <c r="B6" s="11"/>
      <c r="C6" s="11"/>
      <c r="D6" s="11"/>
      <c r="E6" s="49" t="s">
        <v>2</v>
      </c>
    </row>
    <row r="7" spans="1:5" s="7" customFormat="1" ht="15" customHeight="1">
      <c r="A7" s="97" t="s">
        <v>12</v>
      </c>
      <c r="B7" s="97" t="s">
        <v>10</v>
      </c>
      <c r="C7" s="97" t="s">
        <v>89</v>
      </c>
      <c r="D7" s="100" t="s">
        <v>92</v>
      </c>
      <c r="E7" s="100" t="s">
        <v>119</v>
      </c>
    </row>
    <row r="8" spans="1:5" s="7" customFormat="1" ht="15" customHeight="1">
      <c r="A8" s="98"/>
      <c r="B8" s="98"/>
      <c r="C8" s="98"/>
      <c r="D8" s="101"/>
      <c r="E8" s="101"/>
    </row>
    <row r="9" spans="1:5" s="7" customFormat="1" ht="15" customHeight="1">
      <c r="A9" s="99"/>
      <c r="B9" s="12" t="s">
        <v>152</v>
      </c>
      <c r="C9" s="12" t="str">
        <f>B9</f>
        <v>R1.9.30現在</v>
      </c>
      <c r="D9" s="12" t="s">
        <v>86</v>
      </c>
      <c r="E9" s="50" t="s">
        <v>14</v>
      </c>
    </row>
    <row r="10" spans="1:5" s="7" customFormat="1" ht="15" customHeight="1">
      <c r="A10" s="62" t="s">
        <v>114</v>
      </c>
      <c r="B10" s="63">
        <f>SUM(B11:B13)</f>
        <v>8495904000</v>
      </c>
      <c r="C10" s="63">
        <f>SUM(C11:C13)</f>
        <v>4290061954</v>
      </c>
      <c r="D10" s="64">
        <f>C10-B10</f>
        <v>-4205842046</v>
      </c>
      <c r="E10" s="65">
        <f>C10/B10</f>
        <v>0.5049565006855068</v>
      </c>
    </row>
    <row r="11" spans="1:5" s="7" customFormat="1" ht="15" customHeight="1">
      <c r="A11" s="66" t="s">
        <v>18</v>
      </c>
      <c r="B11" s="15">
        <v>5778373000</v>
      </c>
      <c r="C11" s="15">
        <v>2795973265</v>
      </c>
      <c r="D11" s="67">
        <f aca="true" t="shared" si="0" ref="D11:D25">C11-B11</f>
        <v>-2982399735</v>
      </c>
      <c r="E11" s="68">
        <f aca="true" t="shared" si="1" ref="E11:E25">C11/B11</f>
        <v>0.4838686019403732</v>
      </c>
    </row>
    <row r="12" spans="1:5" s="7" customFormat="1" ht="15" customHeight="1">
      <c r="A12" s="66" t="s">
        <v>20</v>
      </c>
      <c r="B12" s="15">
        <v>2111664000</v>
      </c>
      <c r="C12" s="15">
        <v>1078665022</v>
      </c>
      <c r="D12" s="67">
        <f t="shared" si="0"/>
        <v>-1032998978</v>
      </c>
      <c r="E12" s="68">
        <f t="shared" si="1"/>
        <v>0.5108128101819229</v>
      </c>
    </row>
    <row r="13" spans="1:5" s="7" customFormat="1" ht="15" customHeight="1">
      <c r="A13" s="66" t="s">
        <v>21</v>
      </c>
      <c r="B13" s="15">
        <v>605867000</v>
      </c>
      <c r="C13" s="15">
        <v>415423667</v>
      </c>
      <c r="D13" s="67">
        <f t="shared" si="0"/>
        <v>-190443333</v>
      </c>
      <c r="E13" s="68">
        <f t="shared" si="1"/>
        <v>0.6856680872204626</v>
      </c>
    </row>
    <row r="14" spans="1:5" s="7" customFormat="1" ht="15" customHeight="1">
      <c r="A14" s="55" t="s">
        <v>22</v>
      </c>
      <c r="B14" s="56">
        <f>SUM(B15:B22)</f>
        <v>948440000</v>
      </c>
      <c r="C14" s="56">
        <f>SUM(C15:C22)</f>
        <v>537597415</v>
      </c>
      <c r="D14" s="57">
        <f t="shared" si="0"/>
        <v>-410842585</v>
      </c>
      <c r="E14" s="58">
        <f t="shared" si="1"/>
        <v>0.5668227984901523</v>
      </c>
    </row>
    <row r="15" spans="1:5" s="7" customFormat="1" ht="15" customHeight="1">
      <c r="A15" s="66" t="s">
        <v>23</v>
      </c>
      <c r="B15" s="15">
        <v>10000</v>
      </c>
      <c r="C15" s="15">
        <v>3286</v>
      </c>
      <c r="D15" s="67">
        <f t="shared" si="0"/>
        <v>-6714</v>
      </c>
      <c r="E15" s="68">
        <f t="shared" si="1"/>
        <v>0.3286</v>
      </c>
    </row>
    <row r="16" spans="1:5" s="7" customFormat="1" ht="15" customHeight="1">
      <c r="A16" s="66" t="s">
        <v>24</v>
      </c>
      <c r="B16" s="15">
        <v>260352000</v>
      </c>
      <c r="C16" s="15">
        <v>256500000</v>
      </c>
      <c r="D16" s="67">
        <f t="shared" si="0"/>
        <v>-3852000</v>
      </c>
      <c r="E16" s="68">
        <f t="shared" si="1"/>
        <v>0.9852046460176991</v>
      </c>
    </row>
    <row r="17" spans="1:5" s="7" customFormat="1" ht="15" customHeight="1">
      <c r="A17" s="66" t="s">
        <v>25</v>
      </c>
      <c r="B17" s="15">
        <v>9092000</v>
      </c>
      <c r="C17" s="15">
        <v>0</v>
      </c>
      <c r="D17" s="67">
        <f t="shared" si="0"/>
        <v>-9092000</v>
      </c>
      <c r="E17" s="68">
        <f t="shared" si="1"/>
        <v>0</v>
      </c>
    </row>
    <row r="18" spans="1:5" s="7" customFormat="1" ht="15" customHeight="1">
      <c r="A18" s="66" t="s">
        <v>27</v>
      </c>
      <c r="B18" s="15">
        <v>256731000</v>
      </c>
      <c r="C18" s="15">
        <v>253800000</v>
      </c>
      <c r="D18" s="67">
        <f t="shared" si="0"/>
        <v>-2931000</v>
      </c>
      <c r="E18" s="68">
        <f t="shared" si="1"/>
        <v>0.9885833810486463</v>
      </c>
    </row>
    <row r="19" spans="1:5" s="7" customFormat="1" ht="15" customHeight="1">
      <c r="A19" s="66" t="s">
        <v>82</v>
      </c>
      <c r="B19" s="15">
        <v>332618000</v>
      </c>
      <c r="C19" s="15">
        <v>0</v>
      </c>
      <c r="D19" s="67">
        <f t="shared" si="0"/>
        <v>-332618000</v>
      </c>
      <c r="E19" s="68">
        <f t="shared" si="1"/>
        <v>0</v>
      </c>
    </row>
    <row r="20" spans="1:5" s="7" customFormat="1" ht="15" customHeight="1">
      <c r="A20" s="66" t="s">
        <v>81</v>
      </c>
      <c r="B20" s="15">
        <v>1000</v>
      </c>
      <c r="C20" s="15">
        <v>0</v>
      </c>
      <c r="D20" s="67">
        <f t="shared" si="0"/>
        <v>-1000</v>
      </c>
      <c r="E20" s="68">
        <f t="shared" si="1"/>
        <v>0</v>
      </c>
    </row>
    <row r="21" spans="1:5" s="7" customFormat="1" ht="15" customHeight="1">
      <c r="A21" s="66" t="s">
        <v>79</v>
      </c>
      <c r="B21" s="15">
        <v>1000</v>
      </c>
      <c r="C21" s="15">
        <v>0</v>
      </c>
      <c r="D21" s="67">
        <f t="shared" si="0"/>
        <v>-1000</v>
      </c>
      <c r="E21" s="68">
        <f t="shared" si="1"/>
        <v>0</v>
      </c>
    </row>
    <row r="22" spans="1:5" s="7" customFormat="1" ht="15" customHeight="1">
      <c r="A22" s="51" t="s">
        <v>80</v>
      </c>
      <c r="B22" s="52">
        <v>89635000</v>
      </c>
      <c r="C22" s="52">
        <v>27294129</v>
      </c>
      <c r="D22" s="53">
        <f t="shared" si="0"/>
        <v>-62340871</v>
      </c>
      <c r="E22" s="54">
        <f t="shared" si="1"/>
        <v>0.3045030289507447</v>
      </c>
    </row>
    <row r="23" spans="1:5" s="7" customFormat="1" ht="15" customHeight="1">
      <c r="A23" s="66" t="s">
        <v>31</v>
      </c>
      <c r="B23" s="15">
        <f>SUM(B24:B26)</f>
        <v>3000</v>
      </c>
      <c r="C23" s="15">
        <f>SUM(C24:C25)</f>
        <v>0</v>
      </c>
      <c r="D23" s="67">
        <f t="shared" si="0"/>
        <v>-3000</v>
      </c>
      <c r="E23" s="68">
        <f t="shared" si="1"/>
        <v>0</v>
      </c>
    </row>
    <row r="24" spans="1:5" s="7" customFormat="1" ht="15" customHeight="1">
      <c r="A24" s="66" t="s">
        <v>32</v>
      </c>
      <c r="B24" s="15">
        <v>1000</v>
      </c>
      <c r="C24" s="15">
        <v>0</v>
      </c>
      <c r="D24" s="67">
        <f t="shared" si="0"/>
        <v>-1000</v>
      </c>
      <c r="E24" s="68">
        <f t="shared" si="1"/>
        <v>0</v>
      </c>
    </row>
    <row r="25" spans="1:5" s="7" customFormat="1" ht="15" customHeight="1">
      <c r="A25" s="66" t="s">
        <v>33</v>
      </c>
      <c r="B25" s="15">
        <v>1000</v>
      </c>
      <c r="C25" s="15">
        <v>0</v>
      </c>
      <c r="D25" s="67">
        <f t="shared" si="0"/>
        <v>-1000</v>
      </c>
      <c r="E25" s="68">
        <f t="shared" si="1"/>
        <v>0</v>
      </c>
    </row>
    <row r="26" spans="1:5" s="7" customFormat="1" ht="15" customHeight="1">
      <c r="A26" s="69" t="s">
        <v>93</v>
      </c>
      <c r="B26" s="16">
        <v>1000</v>
      </c>
      <c r="C26" s="16">
        <v>0</v>
      </c>
      <c r="D26" s="70">
        <f>C26-B26</f>
        <v>-1000</v>
      </c>
      <c r="E26" s="71">
        <f>C26/B26</f>
        <v>0</v>
      </c>
    </row>
    <row r="27" spans="1:5" s="7" customFormat="1" ht="30" customHeight="1">
      <c r="A27" s="13" t="s">
        <v>19</v>
      </c>
      <c r="B27" s="59">
        <f>B10+B14+B23</f>
        <v>9444347000</v>
      </c>
      <c r="C27" s="59">
        <f>C10+C14+C23</f>
        <v>4827659369</v>
      </c>
      <c r="D27" s="60">
        <f>C27-B27</f>
        <v>-4616687631</v>
      </c>
      <c r="E27" s="61">
        <f>C27/B27</f>
        <v>0.511169207251703</v>
      </c>
    </row>
    <row r="28" spans="1:5" s="7" customFormat="1" ht="15" customHeight="1">
      <c r="A28" s="4"/>
      <c r="B28" s="4"/>
      <c r="C28" s="4"/>
      <c r="D28" s="4"/>
      <c r="E28" s="4"/>
    </row>
    <row r="29" spans="1:5" s="7" customFormat="1" ht="15" customHeight="1">
      <c r="A29" s="11" t="s">
        <v>38</v>
      </c>
      <c r="B29" s="11"/>
      <c r="C29" s="11"/>
      <c r="D29" s="11"/>
      <c r="E29" s="49" t="s">
        <v>2</v>
      </c>
    </row>
    <row r="30" spans="1:5" s="7" customFormat="1" ht="15" customHeight="1">
      <c r="A30" s="97" t="s">
        <v>12</v>
      </c>
      <c r="B30" s="97" t="s">
        <v>10</v>
      </c>
      <c r="C30" s="97" t="s">
        <v>90</v>
      </c>
      <c r="D30" s="100" t="s">
        <v>91</v>
      </c>
      <c r="E30" s="100" t="s">
        <v>119</v>
      </c>
    </row>
    <row r="31" spans="1:5" s="7" customFormat="1" ht="15" customHeight="1">
      <c r="A31" s="98"/>
      <c r="B31" s="98"/>
      <c r="C31" s="98"/>
      <c r="D31" s="101"/>
      <c r="E31" s="101"/>
    </row>
    <row r="32" spans="1:5" s="7" customFormat="1" ht="15" customHeight="1">
      <c r="A32" s="98"/>
      <c r="B32" s="14" t="str">
        <f>B9</f>
        <v>R1.9.30現在</v>
      </c>
      <c r="C32" s="14" t="str">
        <f>C9</f>
        <v>R1.9.30現在</v>
      </c>
      <c r="D32" s="14" t="s">
        <v>13</v>
      </c>
      <c r="E32" s="50" t="s">
        <v>14</v>
      </c>
    </row>
    <row r="33" spans="1:5" s="7" customFormat="1" ht="15" customHeight="1">
      <c r="A33" s="62" t="s">
        <v>41</v>
      </c>
      <c r="B33" s="63">
        <f>SUM(B34:B39)</f>
        <v>9064435000</v>
      </c>
      <c r="C33" s="63">
        <f>SUM(C34:C39)</f>
        <v>3854927556</v>
      </c>
      <c r="D33" s="64">
        <f>B33-C33</f>
        <v>5209507444</v>
      </c>
      <c r="E33" s="65">
        <f>C33/B33</f>
        <v>0.42528051180244547</v>
      </c>
    </row>
    <row r="34" spans="1:5" s="7" customFormat="1" ht="15" customHeight="1">
      <c r="A34" s="66" t="s">
        <v>42</v>
      </c>
      <c r="B34" s="15">
        <v>5366971000</v>
      </c>
      <c r="C34" s="15">
        <v>2262128175</v>
      </c>
      <c r="D34" s="67">
        <f aca="true" t="shared" si="2" ref="D34:D52">B34-C34</f>
        <v>3104842825</v>
      </c>
      <c r="E34" s="68">
        <f aca="true" t="shared" si="3" ref="E34:E52">C34/B34</f>
        <v>0.4214906648461488</v>
      </c>
    </row>
    <row r="35" spans="1:5" s="7" customFormat="1" ht="15" customHeight="1">
      <c r="A35" s="66" t="s">
        <v>43</v>
      </c>
      <c r="B35" s="15">
        <v>1549079000</v>
      </c>
      <c r="C35" s="15">
        <v>869965508</v>
      </c>
      <c r="D35" s="67">
        <f t="shared" si="2"/>
        <v>679113492</v>
      </c>
      <c r="E35" s="68">
        <f t="shared" si="3"/>
        <v>0.5616017698258127</v>
      </c>
    </row>
    <row r="36" spans="1:5" s="7" customFormat="1" ht="15" customHeight="1">
      <c r="A36" s="66" t="s">
        <v>44</v>
      </c>
      <c r="B36" s="15">
        <v>1537486000</v>
      </c>
      <c r="C36" s="15">
        <v>711660346</v>
      </c>
      <c r="D36" s="67">
        <f t="shared" si="2"/>
        <v>825825654</v>
      </c>
      <c r="E36" s="68">
        <f t="shared" si="3"/>
        <v>0.46287273249967803</v>
      </c>
    </row>
    <row r="37" spans="1:5" s="7" customFormat="1" ht="15" customHeight="1">
      <c r="A37" s="66" t="s">
        <v>45</v>
      </c>
      <c r="B37" s="15">
        <v>573058000</v>
      </c>
      <c r="C37" s="15">
        <v>0</v>
      </c>
      <c r="D37" s="67">
        <f t="shared" si="2"/>
        <v>573058000</v>
      </c>
      <c r="E37" s="68">
        <f t="shared" si="3"/>
        <v>0</v>
      </c>
    </row>
    <row r="38" spans="1:5" s="7" customFormat="1" ht="15" customHeight="1">
      <c r="A38" s="66" t="s">
        <v>46</v>
      </c>
      <c r="B38" s="15">
        <v>11000000</v>
      </c>
      <c r="C38" s="15">
        <v>514785</v>
      </c>
      <c r="D38" s="67">
        <f t="shared" si="2"/>
        <v>10485215</v>
      </c>
      <c r="E38" s="68">
        <f t="shared" si="3"/>
        <v>0.04679863636363636</v>
      </c>
    </row>
    <row r="39" spans="1:5" s="7" customFormat="1" ht="15" customHeight="1">
      <c r="A39" s="66" t="s">
        <v>47</v>
      </c>
      <c r="B39" s="15">
        <v>26841000</v>
      </c>
      <c r="C39" s="15">
        <v>10658742</v>
      </c>
      <c r="D39" s="67">
        <f t="shared" si="2"/>
        <v>16182258</v>
      </c>
      <c r="E39" s="68">
        <f t="shared" si="3"/>
        <v>0.39710673968928134</v>
      </c>
    </row>
    <row r="40" spans="1:5" s="7" customFormat="1" ht="15" customHeight="1">
      <c r="A40" s="55" t="s">
        <v>48</v>
      </c>
      <c r="B40" s="56">
        <f>SUM(B41:B46)</f>
        <v>318256000</v>
      </c>
      <c r="C40" s="56">
        <f>SUM(C41:C46)</f>
        <v>105317464</v>
      </c>
      <c r="D40" s="57">
        <f t="shared" si="2"/>
        <v>212938536</v>
      </c>
      <c r="E40" s="58">
        <f t="shared" si="3"/>
        <v>0.33092059222764064</v>
      </c>
    </row>
    <row r="41" spans="1:5" s="7" customFormat="1" ht="30" customHeight="1">
      <c r="A41" s="72" t="s">
        <v>115</v>
      </c>
      <c r="B41" s="15">
        <v>143376000</v>
      </c>
      <c r="C41" s="15">
        <v>67306037</v>
      </c>
      <c r="D41" s="67">
        <f t="shared" si="2"/>
        <v>76069963</v>
      </c>
      <c r="E41" s="68">
        <f t="shared" si="3"/>
        <v>0.4694372628612878</v>
      </c>
    </row>
    <row r="42" spans="1:5" s="7" customFormat="1" ht="15" customHeight="1">
      <c r="A42" s="66" t="s">
        <v>49</v>
      </c>
      <c r="B42" s="15">
        <v>18000000</v>
      </c>
      <c r="C42" s="15">
        <v>0</v>
      </c>
      <c r="D42" s="67">
        <f t="shared" si="2"/>
        <v>18000000</v>
      </c>
      <c r="E42" s="68">
        <f t="shared" si="3"/>
        <v>0</v>
      </c>
    </row>
    <row r="43" spans="1:5" s="7" customFormat="1" ht="30" customHeight="1">
      <c r="A43" s="72" t="s">
        <v>116</v>
      </c>
      <c r="B43" s="15">
        <v>33997000</v>
      </c>
      <c r="C43" s="15">
        <v>0</v>
      </c>
      <c r="D43" s="67">
        <f t="shared" si="2"/>
        <v>33997000</v>
      </c>
      <c r="E43" s="68">
        <f t="shared" si="3"/>
        <v>0</v>
      </c>
    </row>
    <row r="44" spans="1:5" s="7" customFormat="1" ht="15" customHeight="1">
      <c r="A44" s="66" t="s">
        <v>50</v>
      </c>
      <c r="B44" s="15">
        <v>1000</v>
      </c>
      <c r="C44" s="15">
        <v>0</v>
      </c>
      <c r="D44" s="67">
        <f t="shared" si="2"/>
        <v>1000</v>
      </c>
      <c r="E44" s="68">
        <f t="shared" si="3"/>
        <v>0</v>
      </c>
    </row>
    <row r="45" spans="1:5" s="7" customFormat="1" ht="15" customHeight="1">
      <c r="A45" s="66" t="s">
        <v>51</v>
      </c>
      <c r="B45" s="15">
        <v>25002000</v>
      </c>
      <c r="C45" s="15">
        <v>0</v>
      </c>
      <c r="D45" s="67">
        <f t="shared" si="2"/>
        <v>25002000</v>
      </c>
      <c r="E45" s="68">
        <f t="shared" si="3"/>
        <v>0</v>
      </c>
    </row>
    <row r="46" spans="1:5" s="7" customFormat="1" ht="15" customHeight="1">
      <c r="A46" s="66" t="s">
        <v>52</v>
      </c>
      <c r="B46" s="15">
        <v>97880000</v>
      </c>
      <c r="C46" s="15">
        <v>38011427</v>
      </c>
      <c r="D46" s="67">
        <f t="shared" si="2"/>
        <v>59868573</v>
      </c>
      <c r="E46" s="68">
        <f t="shared" si="3"/>
        <v>0.38834723130363713</v>
      </c>
    </row>
    <row r="47" spans="1:5" s="7" customFormat="1" ht="15" customHeight="1">
      <c r="A47" s="55" t="s">
        <v>53</v>
      </c>
      <c r="B47" s="56">
        <f>SUM(B48:B50)</f>
        <v>3000</v>
      </c>
      <c r="C47" s="56">
        <f>SUM(C48:C50)</f>
        <v>0</v>
      </c>
      <c r="D47" s="57">
        <f t="shared" si="2"/>
        <v>3000</v>
      </c>
      <c r="E47" s="58">
        <f t="shared" si="3"/>
        <v>0</v>
      </c>
    </row>
    <row r="48" spans="1:5" s="7" customFormat="1" ht="15" customHeight="1">
      <c r="A48" s="66" t="s">
        <v>54</v>
      </c>
      <c r="B48" s="15">
        <v>1000</v>
      </c>
      <c r="C48" s="15">
        <v>0</v>
      </c>
      <c r="D48" s="67">
        <f t="shared" si="2"/>
        <v>1000</v>
      </c>
      <c r="E48" s="68">
        <f t="shared" si="3"/>
        <v>0</v>
      </c>
    </row>
    <row r="49" spans="1:5" s="7" customFormat="1" ht="15" customHeight="1">
      <c r="A49" s="66" t="s">
        <v>55</v>
      </c>
      <c r="B49" s="15">
        <v>1000</v>
      </c>
      <c r="C49" s="15">
        <v>0</v>
      </c>
      <c r="D49" s="67">
        <f t="shared" si="2"/>
        <v>1000</v>
      </c>
      <c r="E49" s="68">
        <f t="shared" si="3"/>
        <v>0</v>
      </c>
    </row>
    <row r="50" spans="1:5" s="7" customFormat="1" ht="15" customHeight="1">
      <c r="A50" s="66" t="s">
        <v>56</v>
      </c>
      <c r="B50" s="15">
        <v>1000</v>
      </c>
      <c r="C50" s="15">
        <v>0</v>
      </c>
      <c r="D50" s="67">
        <f t="shared" si="2"/>
        <v>1000</v>
      </c>
      <c r="E50" s="68">
        <f t="shared" si="3"/>
        <v>0</v>
      </c>
    </row>
    <row r="51" spans="1:5" s="7" customFormat="1" ht="15" customHeight="1">
      <c r="A51" s="55" t="s">
        <v>57</v>
      </c>
      <c r="B51" s="56">
        <f>B52</f>
        <v>3000000</v>
      </c>
      <c r="C51" s="56">
        <f>C52</f>
        <v>0</v>
      </c>
      <c r="D51" s="57">
        <f t="shared" si="2"/>
        <v>3000000</v>
      </c>
      <c r="E51" s="58">
        <f t="shared" si="3"/>
        <v>0</v>
      </c>
    </row>
    <row r="52" spans="1:5" s="7" customFormat="1" ht="15" customHeight="1">
      <c r="A52" s="69" t="s">
        <v>58</v>
      </c>
      <c r="B52" s="16">
        <v>3000000</v>
      </c>
      <c r="C52" s="16">
        <v>0</v>
      </c>
      <c r="D52" s="70">
        <f t="shared" si="2"/>
        <v>3000000</v>
      </c>
      <c r="E52" s="71">
        <f t="shared" si="3"/>
        <v>0</v>
      </c>
    </row>
    <row r="53" spans="1:5" s="7" customFormat="1" ht="30" customHeight="1">
      <c r="A53" s="13" t="s">
        <v>19</v>
      </c>
      <c r="B53" s="59">
        <f>B33+B40+B47+B51</f>
        <v>9385694000</v>
      </c>
      <c r="C53" s="59">
        <f>C33+C40+C47+C51</f>
        <v>3960245020</v>
      </c>
      <c r="D53" s="60">
        <f>B53-C53</f>
        <v>5425448980</v>
      </c>
      <c r="E53" s="61">
        <f>C53/B53</f>
        <v>0.4219448258168229</v>
      </c>
    </row>
    <row r="55" ht="14.25" customHeight="1">
      <c r="A55" s="3"/>
    </row>
  </sheetData>
  <sheetProtection/>
  <mergeCells count="10">
    <mergeCell ref="A7:A9"/>
    <mergeCell ref="A30:A32"/>
    <mergeCell ref="C30:C31"/>
    <mergeCell ref="D30:D31"/>
    <mergeCell ref="E30:E31"/>
    <mergeCell ref="E7:E8"/>
    <mergeCell ref="D7:D8"/>
    <mergeCell ref="B7:B8"/>
    <mergeCell ref="C7:C8"/>
    <mergeCell ref="B30:B31"/>
  </mergeCells>
  <printOptions horizontalCentered="1" verticalCentered="1"/>
  <pageMargins left="0.7874015748031497" right="0.3937007874015748" top="0.4724409448818898" bottom="0.46" header="0.5118110236220472" footer="0.5118110236220472"/>
  <pageSetup blackAndWhite="1" firstPageNumber="5" useFirstPageNumber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45"/>
  <sheetViews>
    <sheetView showGridLines="0" view="pageBreakPreview" zoomScale="115" zoomScaleSheetLayoutView="115" zoomScalePageLayoutView="0" workbookViewId="0" topLeftCell="A1">
      <selection activeCell="A46" sqref="A46"/>
    </sheetView>
  </sheetViews>
  <sheetFormatPr defaultColWidth="9.25390625" defaultRowHeight="14.25" customHeight="1"/>
  <cols>
    <col min="1" max="1" width="24.375" style="1" customWidth="1"/>
    <col min="2" max="4" width="17.875" style="1" customWidth="1"/>
    <col min="5" max="5" width="9.375" style="1" customWidth="1"/>
    <col min="6" max="6" width="6.625" style="1" customWidth="1"/>
    <col min="7" max="16384" width="9.25390625" style="1" customWidth="1"/>
  </cols>
  <sheetData>
    <row r="1" ht="15" customHeight="1"/>
    <row r="2" ht="15" customHeight="1"/>
    <row r="3" ht="15" customHeight="1"/>
    <row r="4" spans="1:2" ht="15" customHeight="1">
      <c r="A4" s="4" t="s">
        <v>132</v>
      </c>
      <c r="B4" s="3"/>
    </row>
    <row r="5" spans="1:2" ht="15" customHeight="1">
      <c r="A5" s="3"/>
      <c r="B5" s="3"/>
    </row>
    <row r="6" spans="1:5" ht="15" customHeight="1">
      <c r="A6" s="11" t="s">
        <v>9</v>
      </c>
      <c r="B6" s="11"/>
      <c r="C6" s="11"/>
      <c r="D6" s="11"/>
      <c r="E6" s="11" t="s">
        <v>2</v>
      </c>
    </row>
    <row r="7" spans="1:5" ht="15" customHeight="1">
      <c r="A7" s="66"/>
      <c r="B7" s="97" t="s">
        <v>10</v>
      </c>
      <c r="C7" s="97" t="s">
        <v>87</v>
      </c>
      <c r="D7" s="14" t="s">
        <v>11</v>
      </c>
      <c r="E7" s="97" t="s">
        <v>120</v>
      </c>
    </row>
    <row r="8" spans="1:5" ht="15" customHeight="1">
      <c r="A8" s="14" t="s">
        <v>12</v>
      </c>
      <c r="B8" s="98"/>
      <c r="C8" s="98"/>
      <c r="D8" s="14" t="s">
        <v>83</v>
      </c>
      <c r="E8" s="98"/>
    </row>
    <row r="9" spans="1:5" ht="15" customHeight="1">
      <c r="A9" s="66"/>
      <c r="B9" s="14" t="str">
        <f>'予算執行①'!B9</f>
        <v>R1.9.30現在</v>
      </c>
      <c r="C9" s="14" t="str">
        <f>B9</f>
        <v>R1.9.30現在</v>
      </c>
      <c r="D9" s="14" t="s">
        <v>85</v>
      </c>
      <c r="E9" s="50" t="s">
        <v>14</v>
      </c>
    </row>
    <row r="10" spans="1:5" ht="15" customHeight="1">
      <c r="A10" s="62" t="s">
        <v>60</v>
      </c>
      <c r="B10" s="63">
        <f>SUM(B11)</f>
        <v>103581000</v>
      </c>
      <c r="C10" s="63">
        <f>SUM(C11)</f>
        <v>0</v>
      </c>
      <c r="D10" s="64">
        <f>C10-B10</f>
        <v>-103581000</v>
      </c>
      <c r="E10" s="65">
        <f>C10/B10</f>
        <v>0</v>
      </c>
    </row>
    <row r="11" spans="1:5" ht="15" customHeight="1">
      <c r="A11" s="66" t="s">
        <v>94</v>
      </c>
      <c r="B11" s="15">
        <v>103581000</v>
      </c>
      <c r="C11" s="15">
        <v>0</v>
      </c>
      <c r="D11" s="67">
        <f aca="true" t="shared" si="0" ref="D11:D27">C11-B11</f>
        <v>-103581000</v>
      </c>
      <c r="E11" s="68">
        <f aca="true" t="shared" si="1" ref="E11:E17">C11/B11</f>
        <v>0</v>
      </c>
    </row>
    <row r="12" spans="1:5" ht="15" customHeight="1">
      <c r="A12" s="55" t="s">
        <v>61</v>
      </c>
      <c r="B12" s="56">
        <f>SUM(B13)</f>
        <v>523463000</v>
      </c>
      <c r="C12" s="56">
        <f>SUM(C13)</f>
        <v>410700000</v>
      </c>
      <c r="D12" s="57">
        <f t="shared" si="0"/>
        <v>-112763000</v>
      </c>
      <c r="E12" s="58">
        <f>C12/B12</f>
        <v>0.7845826734649822</v>
      </c>
    </row>
    <row r="13" spans="1:5" ht="15" customHeight="1">
      <c r="A13" s="66" t="s">
        <v>62</v>
      </c>
      <c r="B13" s="15">
        <v>523463000</v>
      </c>
      <c r="C13" s="15">
        <v>410700000</v>
      </c>
      <c r="D13" s="67">
        <f t="shared" si="0"/>
        <v>-112763000</v>
      </c>
      <c r="E13" s="68">
        <f t="shared" si="1"/>
        <v>0.7845826734649822</v>
      </c>
    </row>
    <row r="14" spans="1:5" ht="15" customHeight="1">
      <c r="A14" s="55" t="s">
        <v>63</v>
      </c>
      <c r="B14" s="56">
        <f>SUM(B15)</f>
        <v>1000</v>
      </c>
      <c r="C14" s="56">
        <v>0</v>
      </c>
      <c r="D14" s="57">
        <f t="shared" si="0"/>
        <v>-1000</v>
      </c>
      <c r="E14" s="58">
        <f t="shared" si="1"/>
        <v>0</v>
      </c>
    </row>
    <row r="15" spans="1:5" ht="15" customHeight="1">
      <c r="A15" s="66" t="s">
        <v>64</v>
      </c>
      <c r="B15" s="15">
        <v>1000</v>
      </c>
      <c r="C15" s="15">
        <v>0</v>
      </c>
      <c r="D15" s="67">
        <f t="shared" si="0"/>
        <v>-1000</v>
      </c>
      <c r="E15" s="68">
        <f t="shared" si="1"/>
        <v>0</v>
      </c>
    </row>
    <row r="16" spans="1:5" ht="15" customHeight="1">
      <c r="A16" s="55" t="s">
        <v>65</v>
      </c>
      <c r="B16" s="56">
        <f>SUM(B17)</f>
        <v>1000</v>
      </c>
      <c r="C16" s="56">
        <f>SUM(C17)</f>
        <v>500000</v>
      </c>
      <c r="D16" s="57">
        <f t="shared" si="0"/>
        <v>499000</v>
      </c>
      <c r="E16" s="58">
        <f t="shared" si="1"/>
        <v>500</v>
      </c>
    </row>
    <row r="17" spans="1:5" ht="15" customHeight="1">
      <c r="A17" s="66" t="s">
        <v>66</v>
      </c>
      <c r="B17" s="15">
        <v>1000</v>
      </c>
      <c r="C17" s="15">
        <v>500000</v>
      </c>
      <c r="D17" s="67">
        <f t="shared" si="0"/>
        <v>499000</v>
      </c>
      <c r="E17" s="68">
        <f t="shared" si="1"/>
        <v>500</v>
      </c>
    </row>
    <row r="18" spans="1:5" ht="30" customHeight="1">
      <c r="A18" s="73" t="s">
        <v>118</v>
      </c>
      <c r="B18" s="56">
        <f>SUM(B19:B19)</f>
        <v>1000</v>
      </c>
      <c r="C18" s="56">
        <f>SUM(C19:C19)</f>
        <v>1800000</v>
      </c>
      <c r="D18" s="74">
        <f t="shared" si="0"/>
        <v>1799000</v>
      </c>
      <c r="E18" s="78">
        <f>C18/B18</f>
        <v>1800</v>
      </c>
    </row>
    <row r="19" spans="1:5" ht="30" customHeight="1">
      <c r="A19" s="72" t="s">
        <v>117</v>
      </c>
      <c r="B19" s="15">
        <v>1000</v>
      </c>
      <c r="C19" s="15">
        <v>1800000</v>
      </c>
      <c r="D19" s="75">
        <f>C19-B19</f>
        <v>1799000</v>
      </c>
      <c r="E19" s="77">
        <f aca="true" t="shared" si="2" ref="E19:E27">C19/B19</f>
        <v>1800</v>
      </c>
    </row>
    <row r="20" spans="1:5" ht="15" customHeight="1">
      <c r="A20" s="55" t="s">
        <v>67</v>
      </c>
      <c r="B20" s="56">
        <f>SUM(B21)</f>
        <v>1000</v>
      </c>
      <c r="C20" s="56">
        <f>SUM(C21)</f>
        <v>0</v>
      </c>
      <c r="D20" s="57">
        <f t="shared" si="0"/>
        <v>-1000</v>
      </c>
      <c r="E20" s="58">
        <f t="shared" si="2"/>
        <v>0</v>
      </c>
    </row>
    <row r="21" spans="1:5" ht="15" customHeight="1">
      <c r="A21" s="66" t="s">
        <v>68</v>
      </c>
      <c r="B21" s="15">
        <v>1000</v>
      </c>
      <c r="C21" s="15">
        <v>0</v>
      </c>
      <c r="D21" s="67">
        <f t="shared" si="0"/>
        <v>-1000</v>
      </c>
      <c r="E21" s="68">
        <f t="shared" si="2"/>
        <v>0</v>
      </c>
    </row>
    <row r="22" spans="1:5" ht="15" customHeight="1">
      <c r="A22" s="55" t="s">
        <v>69</v>
      </c>
      <c r="B22" s="56">
        <f>SUM(B23)</f>
        <v>180000000</v>
      </c>
      <c r="C22" s="56">
        <f>SUM(C23)</f>
        <v>0</v>
      </c>
      <c r="D22" s="57">
        <f>C22-B22</f>
        <v>-180000000</v>
      </c>
      <c r="E22" s="58">
        <f t="shared" si="2"/>
        <v>0</v>
      </c>
    </row>
    <row r="23" spans="1:6" ht="15" customHeight="1">
      <c r="A23" s="66" t="s">
        <v>70</v>
      </c>
      <c r="B23" s="15">
        <v>180000000</v>
      </c>
      <c r="C23" s="15">
        <v>0</v>
      </c>
      <c r="D23" s="67">
        <f t="shared" si="0"/>
        <v>-180000000</v>
      </c>
      <c r="E23" s="68">
        <f t="shared" si="2"/>
        <v>0</v>
      </c>
      <c r="F23" s="1" t="s">
        <v>148</v>
      </c>
    </row>
    <row r="24" spans="1:6" ht="15" customHeight="1" hidden="1">
      <c r="A24" s="66" t="s">
        <v>143</v>
      </c>
      <c r="B24" s="15">
        <v>0</v>
      </c>
      <c r="C24" s="15">
        <v>0</v>
      </c>
      <c r="D24" s="67">
        <f>C24-B24</f>
        <v>0</v>
      </c>
      <c r="E24" s="68" t="e">
        <f>C24/B24</f>
        <v>#DIV/0!</v>
      </c>
      <c r="F24" s="1" t="s">
        <v>147</v>
      </c>
    </row>
    <row r="25" spans="1:6" ht="22.5" customHeight="1" hidden="1">
      <c r="A25" s="96" t="s">
        <v>145</v>
      </c>
      <c r="B25" s="15">
        <v>0</v>
      </c>
      <c r="C25" s="15">
        <v>0</v>
      </c>
      <c r="D25" s="67">
        <f t="shared" si="0"/>
        <v>0</v>
      </c>
      <c r="E25" s="68" t="e">
        <f t="shared" si="2"/>
        <v>#DIV/0!</v>
      </c>
      <c r="F25" s="1" t="s">
        <v>147</v>
      </c>
    </row>
    <row r="26" spans="1:5" ht="15" customHeight="1">
      <c r="A26" s="55" t="s">
        <v>71</v>
      </c>
      <c r="B26" s="56">
        <f>SUM(B27)</f>
        <v>1000</v>
      </c>
      <c r="C26" s="56">
        <f>SUM(C27)</f>
        <v>0</v>
      </c>
      <c r="D26" s="57">
        <f t="shared" si="0"/>
        <v>-1000</v>
      </c>
      <c r="E26" s="58">
        <f t="shared" si="2"/>
        <v>0</v>
      </c>
    </row>
    <row r="27" spans="1:5" ht="15" customHeight="1">
      <c r="A27" s="69" t="s">
        <v>72</v>
      </c>
      <c r="B27" s="16">
        <v>1000</v>
      </c>
      <c r="C27" s="16">
        <v>0</v>
      </c>
      <c r="D27" s="70">
        <f t="shared" si="0"/>
        <v>-1000</v>
      </c>
      <c r="E27" s="71">
        <f t="shared" si="2"/>
        <v>0</v>
      </c>
    </row>
    <row r="28" spans="1:5" ht="24.75" customHeight="1">
      <c r="A28" s="12" t="s">
        <v>19</v>
      </c>
      <c r="B28" s="16">
        <f>B10+B14+B12+B16+B18+B20+B22+B26</f>
        <v>807049000</v>
      </c>
      <c r="C28" s="16">
        <f>C10+C14+C12+C16+C18+C20+C22+C26</f>
        <v>413000000</v>
      </c>
      <c r="D28" s="70">
        <f>C28-B28</f>
        <v>-394049000</v>
      </c>
      <c r="E28" s="71">
        <f>C28/B28</f>
        <v>0.511740922794031</v>
      </c>
    </row>
    <row r="29" spans="1:5" ht="15" customHeight="1">
      <c r="A29" s="7"/>
      <c r="B29" s="7"/>
      <c r="C29" s="7"/>
      <c r="D29" s="7"/>
      <c r="E29" s="7"/>
    </row>
    <row r="30" spans="1:5" ht="15" customHeight="1">
      <c r="A30" s="11" t="s">
        <v>38</v>
      </c>
      <c r="B30" s="11"/>
      <c r="C30" s="11"/>
      <c r="D30" s="11"/>
      <c r="E30" s="11" t="s">
        <v>2</v>
      </c>
    </row>
    <row r="31" spans="1:5" ht="15" customHeight="1">
      <c r="A31" s="66"/>
      <c r="B31" s="97" t="s">
        <v>10</v>
      </c>
      <c r="C31" s="97" t="s">
        <v>88</v>
      </c>
      <c r="D31" s="14" t="s">
        <v>11</v>
      </c>
      <c r="E31" s="97" t="s">
        <v>39</v>
      </c>
    </row>
    <row r="32" spans="1:7" ht="15" customHeight="1">
      <c r="A32" s="14" t="s">
        <v>12</v>
      </c>
      <c r="B32" s="98"/>
      <c r="C32" s="98"/>
      <c r="D32" s="14" t="s">
        <v>40</v>
      </c>
      <c r="E32" s="98"/>
      <c r="G32" s="95" t="s">
        <v>144</v>
      </c>
    </row>
    <row r="33" spans="1:5" ht="15" customHeight="1">
      <c r="A33" s="66"/>
      <c r="B33" s="14" t="str">
        <f>B9</f>
        <v>R1.9.30現在</v>
      </c>
      <c r="C33" s="14" t="str">
        <f>B9</f>
        <v>R1.9.30現在</v>
      </c>
      <c r="D33" s="14" t="s">
        <v>13</v>
      </c>
      <c r="E33" s="50" t="s">
        <v>14</v>
      </c>
    </row>
    <row r="34" spans="1:5" ht="15" customHeight="1">
      <c r="A34" s="62" t="s">
        <v>73</v>
      </c>
      <c r="B34" s="63">
        <f>SUM(B35:B36)</f>
        <v>200152000</v>
      </c>
      <c r="C34" s="63">
        <f>SUM(C35:C36)</f>
        <v>1892520</v>
      </c>
      <c r="D34" s="64">
        <f aca="true" t="shared" si="3" ref="D34:D45">B34-C34</f>
        <v>198259480</v>
      </c>
      <c r="E34" s="65">
        <f>C34/B34</f>
        <v>0.00945541388544706</v>
      </c>
    </row>
    <row r="35" spans="1:5" ht="15" customHeight="1">
      <c r="A35" s="66" t="s">
        <v>74</v>
      </c>
      <c r="B35" s="15">
        <v>2000</v>
      </c>
      <c r="C35" s="15">
        <v>0</v>
      </c>
      <c r="D35" s="67">
        <f t="shared" si="3"/>
        <v>2000</v>
      </c>
      <c r="E35" s="68">
        <f aca="true" t="shared" si="4" ref="E35:E43">C35/B35</f>
        <v>0</v>
      </c>
    </row>
    <row r="36" spans="1:6" ht="15" customHeight="1">
      <c r="A36" s="66" t="s">
        <v>75</v>
      </c>
      <c r="B36" s="15">
        <v>200150000</v>
      </c>
      <c r="C36" s="15">
        <v>1892520</v>
      </c>
      <c r="D36" s="67">
        <f t="shared" si="3"/>
        <v>198257480</v>
      </c>
      <c r="E36" s="68">
        <f t="shared" si="4"/>
        <v>0.009455508368723458</v>
      </c>
      <c r="F36" s="1" t="s">
        <v>148</v>
      </c>
    </row>
    <row r="37" spans="1:6" ht="15" customHeight="1" hidden="1">
      <c r="A37" s="66" t="s">
        <v>142</v>
      </c>
      <c r="B37" s="15">
        <v>0</v>
      </c>
      <c r="C37" s="15">
        <v>0</v>
      </c>
      <c r="D37" s="67">
        <f t="shared" si="3"/>
        <v>0</v>
      </c>
      <c r="E37" s="68" t="e">
        <f t="shared" si="4"/>
        <v>#DIV/0!</v>
      </c>
      <c r="F37" s="1" t="s">
        <v>147</v>
      </c>
    </row>
    <row r="38" spans="1:6" ht="22.5" customHeight="1" hidden="1">
      <c r="A38" s="94" t="s">
        <v>146</v>
      </c>
      <c r="B38" s="15">
        <v>0</v>
      </c>
      <c r="C38" s="15">
        <v>0</v>
      </c>
      <c r="D38" s="67">
        <f t="shared" si="3"/>
        <v>0</v>
      </c>
      <c r="E38" s="68" t="e">
        <f>C38/B38</f>
        <v>#DIV/0!</v>
      </c>
      <c r="F38" s="1" t="s">
        <v>147</v>
      </c>
    </row>
    <row r="39" spans="1:5" ht="15" customHeight="1">
      <c r="A39" s="55" t="s">
        <v>76</v>
      </c>
      <c r="B39" s="56">
        <f>SUM(B40:B42)</f>
        <v>882486000</v>
      </c>
      <c r="C39" s="56">
        <f>SUM(C40:C42)</f>
        <v>416791539</v>
      </c>
      <c r="D39" s="57">
        <f t="shared" si="3"/>
        <v>465694461</v>
      </c>
      <c r="E39" s="58">
        <f t="shared" si="4"/>
        <v>0.4722925224876089</v>
      </c>
    </row>
    <row r="40" spans="1:6" ht="15" customHeight="1">
      <c r="A40" s="66" t="s">
        <v>77</v>
      </c>
      <c r="B40" s="15">
        <v>797906000</v>
      </c>
      <c r="C40" s="15">
        <v>390125539</v>
      </c>
      <c r="D40" s="67">
        <f t="shared" si="3"/>
        <v>407780461</v>
      </c>
      <c r="E40" s="68">
        <f t="shared" si="4"/>
        <v>0.4889367156030911</v>
      </c>
      <c r="F40" s="1" t="s">
        <v>150</v>
      </c>
    </row>
    <row r="41" spans="1:6" ht="15" customHeight="1" hidden="1">
      <c r="A41" s="66" t="s">
        <v>78</v>
      </c>
      <c r="B41" s="15">
        <v>0</v>
      </c>
      <c r="C41" s="15">
        <v>0</v>
      </c>
      <c r="D41" s="67">
        <f t="shared" si="3"/>
        <v>0</v>
      </c>
      <c r="E41" s="68" t="e">
        <f t="shared" si="4"/>
        <v>#DIV/0!</v>
      </c>
      <c r="F41" s="1" t="s">
        <v>149</v>
      </c>
    </row>
    <row r="42" spans="1:5" ht="15" customHeight="1">
      <c r="A42" s="66" t="s">
        <v>141</v>
      </c>
      <c r="B42" s="15">
        <v>84580000</v>
      </c>
      <c r="C42" s="15">
        <v>26666000</v>
      </c>
      <c r="D42" s="67">
        <f t="shared" si="3"/>
        <v>57914000</v>
      </c>
      <c r="E42" s="68">
        <f t="shared" si="4"/>
        <v>0.3152754788366044</v>
      </c>
    </row>
    <row r="43" spans="1:5" ht="30" customHeight="1">
      <c r="A43" s="73" t="s">
        <v>155</v>
      </c>
      <c r="B43" s="56">
        <f>B44</f>
        <v>17400000</v>
      </c>
      <c r="C43" s="56">
        <f>C44</f>
        <v>8550000</v>
      </c>
      <c r="D43" s="57">
        <f t="shared" si="3"/>
        <v>8850000</v>
      </c>
      <c r="E43" s="58">
        <f t="shared" si="4"/>
        <v>0.49137931034482757</v>
      </c>
    </row>
    <row r="44" spans="1:5" ht="30" customHeight="1">
      <c r="A44" s="76" t="s">
        <v>156</v>
      </c>
      <c r="B44" s="16">
        <v>17400000</v>
      </c>
      <c r="C44" s="16">
        <v>8550000</v>
      </c>
      <c r="D44" s="70">
        <f t="shared" si="3"/>
        <v>8850000</v>
      </c>
      <c r="E44" s="71">
        <f>C44/B44</f>
        <v>0.49137931034482757</v>
      </c>
    </row>
    <row r="45" spans="1:5" ht="30" customHeight="1">
      <c r="A45" s="12" t="s">
        <v>19</v>
      </c>
      <c r="B45" s="16">
        <f>B34+B39+B43</f>
        <v>1100038000</v>
      </c>
      <c r="C45" s="16">
        <f>C34+C39+C43</f>
        <v>427234059</v>
      </c>
      <c r="D45" s="70">
        <f t="shared" si="3"/>
        <v>672803941</v>
      </c>
      <c r="E45" s="71">
        <f>C45/B45</f>
        <v>0.3883811822864301</v>
      </c>
    </row>
  </sheetData>
  <sheetProtection/>
  <mergeCells count="6">
    <mergeCell ref="B7:B8"/>
    <mergeCell ref="C7:C8"/>
    <mergeCell ref="E7:E8"/>
    <mergeCell ref="E31:E32"/>
    <mergeCell ref="B31:B32"/>
    <mergeCell ref="C31:C32"/>
  </mergeCells>
  <printOptions horizontalCentered="1" verticalCentered="1"/>
  <pageMargins left="0.7874015748031497" right="0.3937007874015748" top="0.4724409448818898" bottom="0.984251968503937" header="0.5118110236220472" footer="0.5118110236220472"/>
  <pageSetup blackAndWhite="1" firstPageNumber="5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0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25390625" defaultRowHeight="13.5" customHeight="1"/>
  <cols>
    <col min="1" max="1" width="4.125" style="7" customWidth="1"/>
    <col min="2" max="2" width="13.50390625" style="7" customWidth="1"/>
    <col min="3" max="3" width="10.625" style="7" customWidth="1"/>
    <col min="4" max="4" width="3.50390625" style="7" customWidth="1"/>
    <col min="5" max="5" width="9.625" style="7" customWidth="1"/>
    <col min="6" max="6" width="3.50390625" style="7" customWidth="1"/>
    <col min="7" max="7" width="9.625" style="7" customWidth="1"/>
    <col min="8" max="8" width="3.50390625" style="7" customWidth="1"/>
    <col min="9" max="10" width="3.125" style="7" customWidth="1"/>
    <col min="11" max="16384" width="9.25390625" style="7" customWidth="1"/>
  </cols>
  <sheetData>
    <row r="2" spans="2:3" ht="13.5" customHeight="1">
      <c r="B2" s="6" t="s">
        <v>153</v>
      </c>
      <c r="C2" s="6"/>
    </row>
    <row r="4" spans="2:3" ht="24" customHeight="1">
      <c r="B4" s="5" t="s">
        <v>123</v>
      </c>
      <c r="C4" s="5"/>
    </row>
    <row r="5" spans="2:9" ht="24" customHeight="1">
      <c r="B5" s="36" t="s">
        <v>127</v>
      </c>
      <c r="C5" s="111" t="s">
        <v>124</v>
      </c>
      <c r="D5" s="112"/>
      <c r="E5" s="108" t="s">
        <v>96</v>
      </c>
      <c r="F5" s="103"/>
      <c r="G5" s="102" t="s">
        <v>95</v>
      </c>
      <c r="H5" s="103"/>
      <c r="I5" s="9"/>
    </row>
    <row r="6" spans="2:9" ht="24" customHeight="1">
      <c r="B6" s="37" t="s">
        <v>125</v>
      </c>
      <c r="C6" s="38">
        <f>'業務②'!I50</f>
        <v>59689</v>
      </c>
      <c r="D6" s="39" t="s">
        <v>16</v>
      </c>
      <c r="E6" s="40">
        <f>ROUND(C6/G6,1)</f>
        <v>326.2</v>
      </c>
      <c r="F6" s="41" t="s">
        <v>16</v>
      </c>
      <c r="G6" s="39">
        <v>183</v>
      </c>
      <c r="H6" s="41" t="s">
        <v>17</v>
      </c>
      <c r="I6" s="9"/>
    </row>
    <row r="7" spans="2:9" ht="24" customHeight="1">
      <c r="B7" s="81" t="s">
        <v>126</v>
      </c>
      <c r="C7" s="82">
        <f>'業務②'!I51</f>
        <v>85747</v>
      </c>
      <c r="D7" s="83" t="s">
        <v>16</v>
      </c>
      <c r="E7" s="84">
        <f>ROUND(C7/G7,1)</f>
        <v>702.8</v>
      </c>
      <c r="F7" s="48" t="s">
        <v>16</v>
      </c>
      <c r="G7" s="82">
        <v>122</v>
      </c>
      <c r="H7" s="48" t="s">
        <v>17</v>
      </c>
      <c r="I7" s="9"/>
    </row>
    <row r="8" spans="2:10" ht="24" customHeight="1">
      <c r="B8" s="42"/>
      <c r="C8" s="42"/>
      <c r="D8" s="43"/>
      <c r="E8" s="44"/>
      <c r="F8" s="45"/>
      <c r="G8" s="44"/>
      <c r="H8" s="44"/>
      <c r="I8" s="44"/>
      <c r="J8" s="10"/>
    </row>
    <row r="9" spans="2:3" ht="24" customHeight="1">
      <c r="B9" s="5" t="s">
        <v>122</v>
      </c>
      <c r="C9" s="5"/>
    </row>
    <row r="10" spans="2:6" ht="24" customHeight="1">
      <c r="B10" s="104" t="s">
        <v>28</v>
      </c>
      <c r="C10" s="105"/>
      <c r="D10" s="113">
        <v>440</v>
      </c>
      <c r="E10" s="114"/>
      <c r="F10" s="46" t="s">
        <v>29</v>
      </c>
    </row>
    <row r="11" spans="2:6" ht="24" customHeight="1">
      <c r="B11" s="106" t="s">
        <v>30</v>
      </c>
      <c r="C11" s="107"/>
      <c r="D11" s="115">
        <v>389</v>
      </c>
      <c r="E11" s="116" t="s">
        <v>29</v>
      </c>
      <c r="F11" s="47" t="s">
        <v>29</v>
      </c>
    </row>
    <row r="12" spans="2:6" ht="24" customHeight="1">
      <c r="B12" s="106" t="s">
        <v>15</v>
      </c>
      <c r="C12" s="107"/>
      <c r="D12" s="115">
        <f>C6</f>
        <v>59689</v>
      </c>
      <c r="E12" s="116" t="s">
        <v>16</v>
      </c>
      <c r="F12" s="47" t="s">
        <v>0</v>
      </c>
    </row>
    <row r="13" spans="2:6" ht="24" customHeight="1">
      <c r="B13" s="106" t="s">
        <v>128</v>
      </c>
      <c r="C13" s="107"/>
      <c r="D13" s="117">
        <f>E6</f>
        <v>326.2</v>
      </c>
      <c r="E13" s="118" t="s">
        <v>16</v>
      </c>
      <c r="F13" s="47" t="s">
        <v>0</v>
      </c>
    </row>
    <row r="14" spans="2:6" ht="24" customHeight="1">
      <c r="B14" s="106" t="s">
        <v>129</v>
      </c>
      <c r="C14" s="107"/>
      <c r="D14" s="115">
        <f>G6</f>
        <v>183</v>
      </c>
      <c r="E14" s="116" t="s">
        <v>17</v>
      </c>
      <c r="F14" s="47" t="s">
        <v>130</v>
      </c>
    </row>
    <row r="15" spans="2:6" ht="24" customHeight="1">
      <c r="B15" s="106" t="s">
        <v>34</v>
      </c>
      <c r="C15" s="107"/>
      <c r="D15" s="117">
        <f>C6/(D10*G6)*100</f>
        <v>74.12940884252359</v>
      </c>
      <c r="E15" s="118" t="s">
        <v>35</v>
      </c>
      <c r="F15" s="47" t="s">
        <v>84</v>
      </c>
    </row>
    <row r="16" spans="2:6" ht="24" customHeight="1">
      <c r="B16" s="109" t="s">
        <v>36</v>
      </c>
      <c r="C16" s="110"/>
      <c r="D16" s="119">
        <f>C6/(D11*G6)*100</f>
        <v>83.84817452624776</v>
      </c>
      <c r="E16" s="120" t="s">
        <v>35</v>
      </c>
      <c r="F16" s="48" t="s">
        <v>84</v>
      </c>
    </row>
    <row r="20" spans="6:8" ht="13.5" customHeight="1">
      <c r="F20" s="8"/>
      <c r="H20" s="8"/>
    </row>
  </sheetData>
  <sheetProtection/>
  <mergeCells count="17">
    <mergeCell ref="B15:C15"/>
    <mergeCell ref="B16:C16"/>
    <mergeCell ref="C5:D5"/>
    <mergeCell ref="D10:E10"/>
    <mergeCell ref="D11:E11"/>
    <mergeCell ref="D12:E12"/>
    <mergeCell ref="D13:E13"/>
    <mergeCell ref="D14:E14"/>
    <mergeCell ref="D15:E15"/>
    <mergeCell ref="D16:E16"/>
    <mergeCell ref="G5:H5"/>
    <mergeCell ref="B10:C10"/>
    <mergeCell ref="B11:C11"/>
    <mergeCell ref="B12:C12"/>
    <mergeCell ref="B13:C13"/>
    <mergeCell ref="B14:C14"/>
    <mergeCell ref="E5:F5"/>
  </mergeCells>
  <printOptions horizontalCentered="1" verticalCentered="1"/>
  <pageMargins left="0.984251968503937" right="0.7874015748031497" top="0.7874015748031497" bottom="0.984251968503937" header="0.5118110236220472" footer="0.5118110236220472"/>
  <pageSetup blackAndWhite="1" firstPageNumber="5" useFirstPageNumber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showGridLines="0" view="pageBreakPreview" zoomScaleSheetLayoutView="100" zoomScalePageLayoutView="0" workbookViewId="0" topLeftCell="A25">
      <selection activeCell="E60" sqref="E60"/>
    </sheetView>
  </sheetViews>
  <sheetFormatPr defaultColWidth="16.125" defaultRowHeight="10.5" customHeight="1"/>
  <cols>
    <col min="1" max="1" width="21.00390625" style="18" customWidth="1"/>
    <col min="2" max="2" width="6.50390625" style="18" customWidth="1"/>
    <col min="3" max="9" width="8.125" style="18" customWidth="1"/>
    <col min="10" max="56" width="7.625" style="18" customWidth="1"/>
    <col min="57" max="16384" width="16.125" style="18" customWidth="1"/>
  </cols>
  <sheetData>
    <row r="1" ht="13.5">
      <c r="A1" s="4" t="s">
        <v>98</v>
      </c>
    </row>
    <row r="2" spans="1:9" ht="10.5" customHeight="1">
      <c r="A2" s="19"/>
      <c r="B2" s="19"/>
      <c r="C2" s="19"/>
      <c r="D2" s="19"/>
      <c r="E2" s="19"/>
      <c r="F2" s="19"/>
      <c r="G2" s="19"/>
      <c r="H2" s="126" t="s">
        <v>97</v>
      </c>
      <c r="I2" s="126"/>
    </row>
    <row r="3" spans="1:9" ht="15.75" customHeight="1">
      <c r="A3" s="20" t="s">
        <v>99</v>
      </c>
      <c r="B3" s="20" t="s">
        <v>113</v>
      </c>
      <c r="C3" s="30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2" t="s">
        <v>8</v>
      </c>
      <c r="I3" s="21" t="s">
        <v>121</v>
      </c>
    </row>
    <row r="4" spans="1:9" ht="15.75" customHeight="1">
      <c r="A4" s="121" t="s">
        <v>139</v>
      </c>
      <c r="B4" s="85" t="s">
        <v>111</v>
      </c>
      <c r="C4" s="86">
        <v>0</v>
      </c>
      <c r="D4" s="87">
        <v>0</v>
      </c>
      <c r="E4" s="87">
        <v>0</v>
      </c>
      <c r="F4" s="87">
        <v>0</v>
      </c>
      <c r="G4" s="87">
        <v>0</v>
      </c>
      <c r="H4" s="88">
        <v>0</v>
      </c>
      <c r="I4" s="23">
        <f>SUM(C4:H4)</f>
        <v>0</v>
      </c>
    </row>
    <row r="5" spans="1:10" ht="15.75" customHeight="1">
      <c r="A5" s="122"/>
      <c r="B5" s="89" t="s">
        <v>112</v>
      </c>
      <c r="C5" s="90">
        <v>915</v>
      </c>
      <c r="D5" s="91">
        <v>963</v>
      </c>
      <c r="E5" s="91">
        <v>865</v>
      </c>
      <c r="F5" s="91">
        <v>976</v>
      </c>
      <c r="G5" s="91">
        <v>1008</v>
      </c>
      <c r="H5" s="92">
        <v>932</v>
      </c>
      <c r="I5" s="24">
        <f>SUM(C5:H5)</f>
        <v>5659</v>
      </c>
      <c r="J5" s="25"/>
    </row>
    <row r="6" spans="1:10" ht="15.75" customHeight="1">
      <c r="A6" s="121" t="s">
        <v>133</v>
      </c>
      <c r="B6" s="85" t="s">
        <v>111</v>
      </c>
      <c r="C6" s="86">
        <v>1401</v>
      </c>
      <c r="D6" s="87">
        <v>1484</v>
      </c>
      <c r="E6" s="87">
        <v>1349</v>
      </c>
      <c r="F6" s="87">
        <v>1294</v>
      </c>
      <c r="G6" s="87">
        <v>1516</v>
      </c>
      <c r="H6" s="88">
        <v>1575</v>
      </c>
      <c r="I6" s="23">
        <f aca="true" t="shared" si="0" ref="I6:I50">SUM(C6:H6)</f>
        <v>8619</v>
      </c>
      <c r="J6" s="26"/>
    </row>
    <row r="7" spans="1:10" ht="15.75" customHeight="1">
      <c r="A7" s="122"/>
      <c r="B7" s="89" t="s">
        <v>112</v>
      </c>
      <c r="C7" s="90">
        <v>1198</v>
      </c>
      <c r="D7" s="91">
        <v>1142</v>
      </c>
      <c r="E7" s="91">
        <v>1105</v>
      </c>
      <c r="F7" s="91">
        <v>1433</v>
      </c>
      <c r="G7" s="91">
        <v>1302</v>
      </c>
      <c r="H7" s="92">
        <v>1232</v>
      </c>
      <c r="I7" s="24">
        <f t="shared" si="0"/>
        <v>7412</v>
      </c>
      <c r="J7" s="25"/>
    </row>
    <row r="8" spans="1:10" ht="15.75" customHeight="1">
      <c r="A8" s="121" t="s">
        <v>135</v>
      </c>
      <c r="B8" s="85" t="s">
        <v>111</v>
      </c>
      <c r="C8" s="86">
        <v>666</v>
      </c>
      <c r="D8" s="87">
        <v>855</v>
      </c>
      <c r="E8" s="87">
        <v>951</v>
      </c>
      <c r="F8" s="87">
        <v>852</v>
      </c>
      <c r="G8" s="87">
        <v>682</v>
      </c>
      <c r="H8" s="88">
        <v>572</v>
      </c>
      <c r="I8" s="23">
        <f t="shared" si="0"/>
        <v>4578</v>
      </c>
      <c r="J8" s="26"/>
    </row>
    <row r="9" spans="1:10" ht="15.75" customHeight="1">
      <c r="A9" s="122"/>
      <c r="B9" s="89" t="s">
        <v>112</v>
      </c>
      <c r="C9" s="90">
        <v>796</v>
      </c>
      <c r="D9" s="91">
        <v>769</v>
      </c>
      <c r="E9" s="91">
        <v>751</v>
      </c>
      <c r="F9" s="91">
        <v>867</v>
      </c>
      <c r="G9" s="91">
        <v>829</v>
      </c>
      <c r="H9" s="92">
        <v>788</v>
      </c>
      <c r="I9" s="24">
        <f t="shared" si="0"/>
        <v>4800</v>
      </c>
      <c r="J9" s="25"/>
    </row>
    <row r="10" spans="1:10" ht="15.75" customHeight="1">
      <c r="A10" s="121" t="s">
        <v>134</v>
      </c>
      <c r="B10" s="22" t="s">
        <v>111</v>
      </c>
      <c r="C10" s="33">
        <v>1384</v>
      </c>
      <c r="D10" s="34">
        <v>1221</v>
      </c>
      <c r="E10" s="34">
        <v>1089</v>
      </c>
      <c r="F10" s="34">
        <v>1289</v>
      </c>
      <c r="G10" s="34">
        <v>1095</v>
      </c>
      <c r="H10" s="35">
        <v>915</v>
      </c>
      <c r="I10" s="23">
        <f t="shared" si="0"/>
        <v>6993</v>
      </c>
      <c r="J10" s="26"/>
    </row>
    <row r="11" spans="1:10" ht="15.75" customHeight="1">
      <c r="A11" s="122"/>
      <c r="B11" s="89" t="s">
        <v>112</v>
      </c>
      <c r="C11" s="90">
        <v>904</v>
      </c>
      <c r="D11" s="91">
        <v>932</v>
      </c>
      <c r="E11" s="91">
        <v>901</v>
      </c>
      <c r="F11" s="91">
        <v>980</v>
      </c>
      <c r="G11" s="91">
        <v>968</v>
      </c>
      <c r="H11" s="92">
        <v>899</v>
      </c>
      <c r="I11" s="24">
        <f t="shared" si="0"/>
        <v>5584</v>
      </c>
      <c r="J11" s="25"/>
    </row>
    <row r="12" spans="1:10" ht="15.75" customHeight="1">
      <c r="A12" s="121" t="s">
        <v>154</v>
      </c>
      <c r="B12" s="22" t="s">
        <v>111</v>
      </c>
      <c r="C12" s="33">
        <v>968</v>
      </c>
      <c r="D12" s="34">
        <v>1163</v>
      </c>
      <c r="E12" s="34">
        <v>992</v>
      </c>
      <c r="F12" s="34">
        <v>890</v>
      </c>
      <c r="G12" s="34">
        <v>1182</v>
      </c>
      <c r="H12" s="35">
        <v>1001</v>
      </c>
      <c r="I12" s="79">
        <f t="shared" si="0"/>
        <v>6196</v>
      </c>
      <c r="J12" s="26"/>
    </row>
    <row r="13" spans="1:10" ht="15.75" customHeight="1">
      <c r="A13" s="122"/>
      <c r="B13" s="89" t="s">
        <v>112</v>
      </c>
      <c r="C13" s="90">
        <v>614</v>
      </c>
      <c r="D13" s="91">
        <v>601</v>
      </c>
      <c r="E13" s="91">
        <v>573</v>
      </c>
      <c r="F13" s="91">
        <v>695</v>
      </c>
      <c r="G13" s="91">
        <v>596</v>
      </c>
      <c r="H13" s="92">
        <v>601</v>
      </c>
      <c r="I13" s="80">
        <f t="shared" si="0"/>
        <v>3680</v>
      </c>
      <c r="J13" s="25"/>
    </row>
    <row r="14" spans="1:10" ht="15.75" customHeight="1">
      <c r="A14" s="121" t="s">
        <v>136</v>
      </c>
      <c r="B14" s="22" t="s">
        <v>111</v>
      </c>
      <c r="C14" s="33">
        <v>806</v>
      </c>
      <c r="D14" s="34">
        <v>684</v>
      </c>
      <c r="E14" s="34">
        <v>833</v>
      </c>
      <c r="F14" s="34">
        <v>911</v>
      </c>
      <c r="G14" s="34">
        <v>851</v>
      </c>
      <c r="H14" s="35">
        <v>798</v>
      </c>
      <c r="I14" s="23">
        <f t="shared" si="0"/>
        <v>4883</v>
      </c>
      <c r="J14" s="26"/>
    </row>
    <row r="15" spans="1:10" ht="15.75" customHeight="1">
      <c r="A15" s="122"/>
      <c r="B15" s="89" t="s">
        <v>112</v>
      </c>
      <c r="C15" s="90">
        <v>970</v>
      </c>
      <c r="D15" s="91">
        <v>956</v>
      </c>
      <c r="E15" s="91">
        <v>892</v>
      </c>
      <c r="F15" s="91">
        <v>1015</v>
      </c>
      <c r="G15" s="91">
        <v>962</v>
      </c>
      <c r="H15" s="92">
        <v>970</v>
      </c>
      <c r="I15" s="24">
        <f t="shared" si="0"/>
        <v>5765</v>
      </c>
      <c r="J15" s="26"/>
    </row>
    <row r="16" spans="1:10" ht="15.75" customHeight="1">
      <c r="A16" s="121" t="s">
        <v>100</v>
      </c>
      <c r="B16" s="22" t="s">
        <v>111</v>
      </c>
      <c r="C16" s="33">
        <v>634</v>
      </c>
      <c r="D16" s="34">
        <v>609</v>
      </c>
      <c r="E16" s="34">
        <v>407</v>
      </c>
      <c r="F16" s="34">
        <v>399</v>
      </c>
      <c r="G16" s="34">
        <v>519</v>
      </c>
      <c r="H16" s="35">
        <v>624</v>
      </c>
      <c r="I16" s="23">
        <f t="shared" si="0"/>
        <v>3192</v>
      </c>
      <c r="J16" s="26"/>
    </row>
    <row r="17" spans="1:10" ht="15.75" customHeight="1">
      <c r="A17" s="122"/>
      <c r="B17" s="89" t="s">
        <v>112</v>
      </c>
      <c r="C17" s="90">
        <v>371</v>
      </c>
      <c r="D17" s="91">
        <v>369</v>
      </c>
      <c r="E17" s="91">
        <v>379</v>
      </c>
      <c r="F17" s="91">
        <v>372</v>
      </c>
      <c r="G17" s="91">
        <v>346</v>
      </c>
      <c r="H17" s="92">
        <v>313</v>
      </c>
      <c r="I17" s="24">
        <f t="shared" si="0"/>
        <v>2150</v>
      </c>
      <c r="J17" s="26"/>
    </row>
    <row r="18" spans="1:10" ht="15.75" customHeight="1">
      <c r="A18" s="121" t="s">
        <v>101</v>
      </c>
      <c r="B18" s="22" t="s">
        <v>111</v>
      </c>
      <c r="C18" s="33">
        <v>24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23">
        <f t="shared" si="0"/>
        <v>24</v>
      </c>
      <c r="J18" s="26"/>
    </row>
    <row r="19" spans="1:10" ht="15.75" customHeight="1">
      <c r="A19" s="122"/>
      <c r="B19" s="89" t="s">
        <v>112</v>
      </c>
      <c r="C19" s="90">
        <v>608</v>
      </c>
      <c r="D19" s="91">
        <v>656</v>
      </c>
      <c r="E19" s="91">
        <v>411</v>
      </c>
      <c r="F19" s="91">
        <v>219</v>
      </c>
      <c r="G19" s="91">
        <v>252</v>
      </c>
      <c r="H19" s="92">
        <v>210</v>
      </c>
      <c r="I19" s="24">
        <f t="shared" si="0"/>
        <v>2356</v>
      </c>
      <c r="J19" s="26"/>
    </row>
    <row r="20" spans="1:10" ht="15.75" customHeight="1">
      <c r="A20" s="121" t="s">
        <v>102</v>
      </c>
      <c r="B20" s="22" t="s">
        <v>111</v>
      </c>
      <c r="C20" s="33">
        <v>835</v>
      </c>
      <c r="D20" s="34">
        <v>1017</v>
      </c>
      <c r="E20" s="34">
        <v>1137</v>
      </c>
      <c r="F20" s="34">
        <v>854</v>
      </c>
      <c r="G20" s="34">
        <v>1019</v>
      </c>
      <c r="H20" s="35">
        <v>1033</v>
      </c>
      <c r="I20" s="23">
        <f t="shared" si="0"/>
        <v>5895</v>
      </c>
      <c r="J20" s="26"/>
    </row>
    <row r="21" spans="1:10" ht="15.75" customHeight="1">
      <c r="A21" s="122"/>
      <c r="B21" s="89" t="s">
        <v>112</v>
      </c>
      <c r="C21" s="90">
        <v>838</v>
      </c>
      <c r="D21" s="91">
        <v>817</v>
      </c>
      <c r="E21" s="91">
        <v>875</v>
      </c>
      <c r="F21" s="91">
        <v>919</v>
      </c>
      <c r="G21" s="91">
        <v>887</v>
      </c>
      <c r="H21" s="92">
        <v>901</v>
      </c>
      <c r="I21" s="24">
        <f t="shared" si="0"/>
        <v>5237</v>
      </c>
      <c r="J21" s="26"/>
    </row>
    <row r="22" spans="1:10" ht="15.75" customHeight="1">
      <c r="A22" s="121" t="s">
        <v>103</v>
      </c>
      <c r="B22" s="22" t="s">
        <v>111</v>
      </c>
      <c r="C22" s="33">
        <v>837</v>
      </c>
      <c r="D22" s="34">
        <v>892</v>
      </c>
      <c r="E22" s="34">
        <v>705</v>
      </c>
      <c r="F22" s="34">
        <v>774</v>
      </c>
      <c r="G22" s="34">
        <v>689</v>
      </c>
      <c r="H22" s="35">
        <v>569</v>
      </c>
      <c r="I22" s="23">
        <f t="shared" si="0"/>
        <v>4466</v>
      </c>
      <c r="J22" s="26"/>
    </row>
    <row r="23" spans="1:10" ht="15.75" customHeight="1">
      <c r="A23" s="122"/>
      <c r="B23" s="89" t="s">
        <v>112</v>
      </c>
      <c r="C23" s="90">
        <v>949</v>
      </c>
      <c r="D23" s="91">
        <v>954</v>
      </c>
      <c r="E23" s="91">
        <v>869</v>
      </c>
      <c r="F23" s="91">
        <v>984</v>
      </c>
      <c r="G23" s="91">
        <v>1028</v>
      </c>
      <c r="H23" s="92">
        <v>943</v>
      </c>
      <c r="I23" s="24">
        <f t="shared" si="0"/>
        <v>5727</v>
      </c>
      <c r="J23" s="26"/>
    </row>
    <row r="24" spans="1:10" ht="15.75" customHeight="1">
      <c r="A24" s="121" t="s">
        <v>26</v>
      </c>
      <c r="B24" s="22" t="s">
        <v>111</v>
      </c>
      <c r="C24" s="33">
        <v>580</v>
      </c>
      <c r="D24" s="34">
        <v>482</v>
      </c>
      <c r="E24" s="34">
        <v>347</v>
      </c>
      <c r="F24" s="34">
        <v>392</v>
      </c>
      <c r="G24" s="34">
        <v>369</v>
      </c>
      <c r="H24" s="35">
        <v>420</v>
      </c>
      <c r="I24" s="23">
        <f t="shared" si="0"/>
        <v>2590</v>
      </c>
      <c r="J24" s="26"/>
    </row>
    <row r="25" spans="1:10" ht="15.75" customHeight="1">
      <c r="A25" s="122"/>
      <c r="B25" s="89" t="s">
        <v>112</v>
      </c>
      <c r="C25" s="90">
        <v>602</v>
      </c>
      <c r="D25" s="91">
        <v>607</v>
      </c>
      <c r="E25" s="91">
        <v>578</v>
      </c>
      <c r="F25" s="91">
        <v>624</v>
      </c>
      <c r="G25" s="91">
        <v>677</v>
      </c>
      <c r="H25" s="92">
        <v>563</v>
      </c>
      <c r="I25" s="24">
        <f t="shared" si="0"/>
        <v>3651</v>
      </c>
      <c r="J25" s="26"/>
    </row>
    <row r="26" spans="1:10" ht="15.75" customHeight="1">
      <c r="A26" s="121" t="s">
        <v>104</v>
      </c>
      <c r="B26" s="22" t="s">
        <v>111</v>
      </c>
      <c r="C26" s="33">
        <v>20</v>
      </c>
      <c r="D26" s="34">
        <v>33</v>
      </c>
      <c r="E26" s="34">
        <v>81</v>
      </c>
      <c r="F26" s="34">
        <v>68</v>
      </c>
      <c r="G26" s="34">
        <v>38</v>
      </c>
      <c r="H26" s="35">
        <v>48</v>
      </c>
      <c r="I26" s="23">
        <f t="shared" si="0"/>
        <v>288</v>
      </c>
      <c r="J26" s="26"/>
    </row>
    <row r="27" spans="1:10" ht="15.75" customHeight="1">
      <c r="A27" s="122"/>
      <c r="B27" s="89" t="s">
        <v>112</v>
      </c>
      <c r="C27" s="90">
        <v>291</v>
      </c>
      <c r="D27" s="91">
        <v>277</v>
      </c>
      <c r="E27" s="91">
        <v>257</v>
      </c>
      <c r="F27" s="91">
        <v>309</v>
      </c>
      <c r="G27" s="91">
        <v>258</v>
      </c>
      <c r="H27" s="92">
        <v>285</v>
      </c>
      <c r="I27" s="24">
        <f t="shared" si="0"/>
        <v>1677</v>
      </c>
      <c r="J27" s="26"/>
    </row>
    <row r="28" spans="1:9" ht="15.75" customHeight="1">
      <c r="A28" s="121" t="s">
        <v>105</v>
      </c>
      <c r="B28" s="22" t="s">
        <v>111</v>
      </c>
      <c r="C28" s="33">
        <v>97</v>
      </c>
      <c r="D28" s="34">
        <v>185</v>
      </c>
      <c r="E28" s="34">
        <v>173</v>
      </c>
      <c r="F28" s="34">
        <v>180</v>
      </c>
      <c r="G28" s="34">
        <v>146</v>
      </c>
      <c r="H28" s="35">
        <v>173</v>
      </c>
      <c r="I28" s="23">
        <f t="shared" si="0"/>
        <v>954</v>
      </c>
    </row>
    <row r="29" spans="1:9" ht="15.75" customHeight="1">
      <c r="A29" s="122"/>
      <c r="B29" s="89" t="s">
        <v>112</v>
      </c>
      <c r="C29" s="90">
        <v>1078</v>
      </c>
      <c r="D29" s="91">
        <v>1105</v>
      </c>
      <c r="E29" s="91">
        <v>1056</v>
      </c>
      <c r="F29" s="91">
        <v>1241</v>
      </c>
      <c r="G29" s="91">
        <v>1159</v>
      </c>
      <c r="H29" s="92">
        <v>1131</v>
      </c>
      <c r="I29" s="24">
        <f t="shared" si="0"/>
        <v>6770</v>
      </c>
    </row>
    <row r="30" spans="1:9" ht="15.75" customHeight="1">
      <c r="A30" s="121" t="s">
        <v>106</v>
      </c>
      <c r="B30" s="22" t="s">
        <v>111</v>
      </c>
      <c r="C30" s="33">
        <v>221</v>
      </c>
      <c r="D30" s="34">
        <v>165</v>
      </c>
      <c r="E30" s="34">
        <v>138</v>
      </c>
      <c r="F30" s="34">
        <v>235</v>
      </c>
      <c r="G30" s="34">
        <v>145</v>
      </c>
      <c r="H30" s="35">
        <v>225</v>
      </c>
      <c r="I30" s="23">
        <f t="shared" si="0"/>
        <v>1129</v>
      </c>
    </row>
    <row r="31" spans="1:9" ht="15.75" customHeight="1">
      <c r="A31" s="122"/>
      <c r="B31" s="89" t="s">
        <v>112</v>
      </c>
      <c r="C31" s="90">
        <v>620</v>
      </c>
      <c r="D31" s="91">
        <v>602</v>
      </c>
      <c r="E31" s="91">
        <v>647</v>
      </c>
      <c r="F31" s="91">
        <v>702</v>
      </c>
      <c r="G31" s="91">
        <v>688</v>
      </c>
      <c r="H31" s="92">
        <v>662</v>
      </c>
      <c r="I31" s="24">
        <f t="shared" si="0"/>
        <v>3921</v>
      </c>
    </row>
    <row r="32" spans="1:9" ht="15.75" customHeight="1">
      <c r="A32" s="121" t="s">
        <v>107</v>
      </c>
      <c r="B32" s="22" t="s">
        <v>111</v>
      </c>
      <c r="C32" s="33">
        <v>250</v>
      </c>
      <c r="D32" s="34">
        <v>254</v>
      </c>
      <c r="E32" s="34">
        <v>246</v>
      </c>
      <c r="F32" s="34">
        <v>286</v>
      </c>
      <c r="G32" s="34">
        <v>198</v>
      </c>
      <c r="H32" s="35">
        <v>105</v>
      </c>
      <c r="I32" s="23">
        <f t="shared" si="0"/>
        <v>1339</v>
      </c>
    </row>
    <row r="33" spans="1:9" ht="15.75" customHeight="1">
      <c r="A33" s="122"/>
      <c r="B33" s="89" t="s">
        <v>112</v>
      </c>
      <c r="C33" s="90">
        <v>796</v>
      </c>
      <c r="D33" s="91">
        <v>780</v>
      </c>
      <c r="E33" s="91">
        <v>824</v>
      </c>
      <c r="F33" s="91">
        <v>744</v>
      </c>
      <c r="G33" s="91">
        <v>606</v>
      </c>
      <c r="H33" s="92">
        <v>657</v>
      </c>
      <c r="I33" s="24">
        <f t="shared" si="0"/>
        <v>4407</v>
      </c>
    </row>
    <row r="34" spans="1:9" ht="15.75" customHeight="1">
      <c r="A34" s="121" t="s">
        <v>108</v>
      </c>
      <c r="B34" s="22" t="s">
        <v>111</v>
      </c>
      <c r="C34" s="33">
        <v>44</v>
      </c>
      <c r="D34" s="34">
        <v>42</v>
      </c>
      <c r="E34" s="34">
        <v>44</v>
      </c>
      <c r="F34" s="34">
        <v>68</v>
      </c>
      <c r="G34" s="34">
        <v>44</v>
      </c>
      <c r="H34" s="35">
        <v>46</v>
      </c>
      <c r="I34" s="23">
        <f t="shared" si="0"/>
        <v>288</v>
      </c>
    </row>
    <row r="35" spans="1:9" ht="15.75" customHeight="1">
      <c r="A35" s="122"/>
      <c r="B35" s="89" t="s">
        <v>112</v>
      </c>
      <c r="C35" s="90">
        <v>660</v>
      </c>
      <c r="D35" s="91">
        <v>718</v>
      </c>
      <c r="E35" s="91">
        <v>696</v>
      </c>
      <c r="F35" s="91">
        <v>733</v>
      </c>
      <c r="G35" s="91">
        <v>751</v>
      </c>
      <c r="H35" s="92">
        <v>659</v>
      </c>
      <c r="I35" s="24">
        <f t="shared" si="0"/>
        <v>4217</v>
      </c>
    </row>
    <row r="36" spans="1:9" ht="15.75" customHeight="1">
      <c r="A36" s="121" t="s">
        <v>137</v>
      </c>
      <c r="B36" s="22" t="s">
        <v>111</v>
      </c>
      <c r="C36" s="33">
        <v>123</v>
      </c>
      <c r="D36" s="34">
        <v>86</v>
      </c>
      <c r="E36" s="34">
        <v>107</v>
      </c>
      <c r="F36" s="34">
        <v>137</v>
      </c>
      <c r="G36" s="34">
        <v>174</v>
      </c>
      <c r="H36" s="35">
        <v>109</v>
      </c>
      <c r="I36" s="23">
        <f t="shared" si="0"/>
        <v>736</v>
      </c>
    </row>
    <row r="37" spans="1:9" ht="15.75" customHeight="1">
      <c r="A37" s="122"/>
      <c r="B37" s="89" t="s">
        <v>112</v>
      </c>
      <c r="C37" s="90">
        <v>1322</v>
      </c>
      <c r="D37" s="91">
        <v>1213</v>
      </c>
      <c r="E37" s="91">
        <v>1160</v>
      </c>
      <c r="F37" s="91">
        <v>1273</v>
      </c>
      <c r="G37" s="91">
        <v>1289</v>
      </c>
      <c r="H37" s="92">
        <v>1203</v>
      </c>
      <c r="I37" s="24">
        <f t="shared" si="0"/>
        <v>7460</v>
      </c>
    </row>
    <row r="38" spans="1:9" ht="15.75" customHeight="1">
      <c r="A38" s="121" t="s">
        <v>109</v>
      </c>
      <c r="B38" s="22" t="s">
        <v>111</v>
      </c>
      <c r="C38" s="33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23">
        <f t="shared" si="0"/>
        <v>0</v>
      </c>
    </row>
    <row r="39" spans="1:9" ht="15.75" customHeight="1">
      <c r="A39" s="122"/>
      <c r="B39" s="89" t="s">
        <v>112</v>
      </c>
      <c r="C39" s="90">
        <v>193</v>
      </c>
      <c r="D39" s="91">
        <v>178</v>
      </c>
      <c r="E39" s="91">
        <v>168</v>
      </c>
      <c r="F39" s="91">
        <v>196</v>
      </c>
      <c r="G39" s="91">
        <v>151</v>
      </c>
      <c r="H39" s="92">
        <v>185</v>
      </c>
      <c r="I39" s="24">
        <f t="shared" si="0"/>
        <v>1071</v>
      </c>
    </row>
    <row r="40" spans="1:9" ht="15.75" customHeight="1">
      <c r="A40" s="121" t="s">
        <v>1</v>
      </c>
      <c r="B40" s="22" t="s">
        <v>111</v>
      </c>
      <c r="C40" s="33">
        <v>0</v>
      </c>
      <c r="D40" s="34">
        <v>0</v>
      </c>
      <c r="E40" s="34">
        <v>0</v>
      </c>
      <c r="F40" s="34">
        <v>0</v>
      </c>
      <c r="G40" s="34">
        <v>0</v>
      </c>
      <c r="H40" s="35">
        <v>0</v>
      </c>
      <c r="I40" s="23">
        <f t="shared" si="0"/>
        <v>0</v>
      </c>
    </row>
    <row r="41" spans="1:9" ht="15.75" customHeight="1">
      <c r="A41" s="122"/>
      <c r="B41" s="89" t="s">
        <v>112</v>
      </c>
      <c r="C41" s="90">
        <v>0</v>
      </c>
      <c r="D41" s="91">
        <v>0</v>
      </c>
      <c r="E41" s="91">
        <v>0</v>
      </c>
      <c r="F41" s="91">
        <v>0</v>
      </c>
      <c r="G41" s="91">
        <v>0</v>
      </c>
      <c r="H41" s="92">
        <v>0</v>
      </c>
      <c r="I41" s="24">
        <f t="shared" si="0"/>
        <v>0</v>
      </c>
    </row>
    <row r="42" spans="1:9" ht="15.75" customHeight="1">
      <c r="A42" s="121" t="s">
        <v>138</v>
      </c>
      <c r="B42" s="22" t="s">
        <v>111</v>
      </c>
      <c r="C42" s="33">
        <v>324</v>
      </c>
      <c r="D42" s="34">
        <v>323</v>
      </c>
      <c r="E42" s="34">
        <v>289</v>
      </c>
      <c r="F42" s="34">
        <v>433</v>
      </c>
      <c r="G42" s="34">
        <v>371</v>
      </c>
      <c r="H42" s="35">
        <v>285</v>
      </c>
      <c r="I42" s="23">
        <f t="shared" si="0"/>
        <v>2025</v>
      </c>
    </row>
    <row r="43" spans="1:9" ht="15.75" customHeight="1">
      <c r="A43" s="122"/>
      <c r="B43" s="89" t="s">
        <v>112</v>
      </c>
      <c r="C43" s="90">
        <v>4</v>
      </c>
      <c r="D43" s="91">
        <v>4</v>
      </c>
      <c r="E43" s="91">
        <v>5</v>
      </c>
      <c r="F43" s="91">
        <v>10</v>
      </c>
      <c r="G43" s="91">
        <v>12</v>
      </c>
      <c r="H43" s="92">
        <v>9</v>
      </c>
      <c r="I43" s="24">
        <f t="shared" si="0"/>
        <v>44</v>
      </c>
    </row>
    <row r="44" spans="1:9" ht="15.75" customHeight="1">
      <c r="A44" s="121" t="s">
        <v>37</v>
      </c>
      <c r="B44" s="22" t="s">
        <v>111</v>
      </c>
      <c r="C44" s="33">
        <v>66</v>
      </c>
      <c r="D44" s="34">
        <v>48</v>
      </c>
      <c r="E44" s="34">
        <v>52</v>
      </c>
      <c r="F44" s="34">
        <v>58</v>
      </c>
      <c r="G44" s="34">
        <v>105</v>
      </c>
      <c r="H44" s="35">
        <v>98</v>
      </c>
      <c r="I44" s="23">
        <f t="shared" si="0"/>
        <v>427</v>
      </c>
    </row>
    <row r="45" spans="1:9" ht="15.75" customHeight="1">
      <c r="A45" s="122"/>
      <c r="B45" s="89" t="s">
        <v>112</v>
      </c>
      <c r="C45" s="90">
        <v>733</v>
      </c>
      <c r="D45" s="91">
        <v>686</v>
      </c>
      <c r="E45" s="91">
        <v>632</v>
      </c>
      <c r="F45" s="91">
        <v>705</v>
      </c>
      <c r="G45" s="91">
        <v>672</v>
      </c>
      <c r="H45" s="92">
        <v>730</v>
      </c>
      <c r="I45" s="24">
        <f t="shared" si="0"/>
        <v>4158</v>
      </c>
    </row>
    <row r="46" spans="1:9" ht="15.75" customHeight="1">
      <c r="A46" s="123" t="s">
        <v>59</v>
      </c>
      <c r="B46" s="22" t="s">
        <v>111</v>
      </c>
      <c r="C46" s="33">
        <v>671</v>
      </c>
      <c r="D46" s="34">
        <v>751</v>
      </c>
      <c r="E46" s="34">
        <v>843</v>
      </c>
      <c r="F46" s="34">
        <v>1004</v>
      </c>
      <c r="G46" s="34">
        <v>957</v>
      </c>
      <c r="H46" s="35">
        <v>841</v>
      </c>
      <c r="I46" s="23">
        <f t="shared" si="0"/>
        <v>5067</v>
      </c>
    </row>
    <row r="47" spans="1:9" ht="15.75" customHeight="1">
      <c r="A47" s="124"/>
      <c r="B47" s="89" t="s">
        <v>112</v>
      </c>
      <c r="C47" s="90">
        <v>1</v>
      </c>
      <c r="D47" s="91">
        <v>0</v>
      </c>
      <c r="E47" s="91">
        <v>0</v>
      </c>
      <c r="F47" s="91">
        <v>0</v>
      </c>
      <c r="G47" s="91">
        <v>0</v>
      </c>
      <c r="H47" s="92">
        <v>0</v>
      </c>
      <c r="I47" s="24">
        <f t="shared" si="0"/>
        <v>1</v>
      </c>
    </row>
    <row r="48" spans="1:9" ht="15.75" customHeight="1">
      <c r="A48" s="121" t="s">
        <v>140</v>
      </c>
      <c r="B48" s="22" t="s">
        <v>111</v>
      </c>
      <c r="C48" s="33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23">
        <f>SUM(C48:H48)</f>
        <v>0</v>
      </c>
    </row>
    <row r="49" spans="1:9" ht="15.75" customHeight="1">
      <c r="A49" s="122"/>
      <c r="B49" s="89" t="s">
        <v>112</v>
      </c>
      <c r="C49" s="90">
        <v>0</v>
      </c>
      <c r="D49" s="91">
        <v>0</v>
      </c>
      <c r="E49" s="91">
        <v>0</v>
      </c>
      <c r="F49" s="91">
        <v>0</v>
      </c>
      <c r="G49" s="91">
        <v>0</v>
      </c>
      <c r="H49" s="92">
        <v>0</v>
      </c>
      <c r="I49" s="24">
        <f>SUM(C49:H49)</f>
        <v>0</v>
      </c>
    </row>
    <row r="50" spans="1:9" ht="15.75" customHeight="1">
      <c r="A50" s="121" t="s">
        <v>110</v>
      </c>
      <c r="B50" s="85" t="s">
        <v>111</v>
      </c>
      <c r="C50" s="86">
        <f aca="true" t="shared" si="1" ref="C50:H51">C4+C6+C8+C10+C12+C14+C16+C18+C20+C22+C24+C26+C28+C30+C32+C34+C36+C38+C40+C42+C44+C46</f>
        <v>9951</v>
      </c>
      <c r="D50" s="87">
        <f t="shared" si="1"/>
        <v>10294</v>
      </c>
      <c r="E50" s="87">
        <f t="shared" si="1"/>
        <v>9783</v>
      </c>
      <c r="F50" s="87">
        <f t="shared" si="1"/>
        <v>10124</v>
      </c>
      <c r="G50" s="87">
        <f t="shared" si="1"/>
        <v>10100</v>
      </c>
      <c r="H50" s="88">
        <f t="shared" si="1"/>
        <v>9437</v>
      </c>
      <c r="I50" s="23">
        <f t="shared" si="0"/>
        <v>59689</v>
      </c>
    </row>
    <row r="51" spans="1:9" ht="15.75" customHeight="1">
      <c r="A51" s="125"/>
      <c r="B51" s="89" t="s">
        <v>112</v>
      </c>
      <c r="C51" s="90">
        <f t="shared" si="1"/>
        <v>14463</v>
      </c>
      <c r="D51" s="91">
        <f t="shared" si="1"/>
        <v>14329</v>
      </c>
      <c r="E51" s="91">
        <f t="shared" si="1"/>
        <v>13644</v>
      </c>
      <c r="F51" s="91">
        <f t="shared" si="1"/>
        <v>14997</v>
      </c>
      <c r="G51" s="91">
        <f t="shared" si="1"/>
        <v>14441</v>
      </c>
      <c r="H51" s="92">
        <f t="shared" si="1"/>
        <v>13873</v>
      </c>
      <c r="I51" s="93">
        <f>SUM(C51:H51)</f>
        <v>85747</v>
      </c>
    </row>
    <row r="52" ht="10.5" customHeight="1">
      <c r="I52" s="27"/>
    </row>
    <row r="54" ht="10.5" customHeight="1">
      <c r="A54" s="17"/>
    </row>
    <row r="55" spans="1:9" ht="10.5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0.5" customHeight="1">
      <c r="A56" s="28"/>
      <c r="B56" s="17"/>
      <c r="C56" s="28"/>
      <c r="D56" s="28"/>
      <c r="E56" s="28"/>
      <c r="F56" s="28"/>
      <c r="G56" s="28"/>
      <c r="H56" s="28"/>
      <c r="I56" s="17"/>
    </row>
    <row r="57" spans="1:9" ht="10.5" customHeight="1">
      <c r="A57" s="28"/>
      <c r="B57" s="17"/>
      <c r="C57" s="29"/>
      <c r="D57" s="29"/>
      <c r="E57" s="29"/>
      <c r="F57" s="29"/>
      <c r="G57" s="29"/>
      <c r="H57" s="29"/>
      <c r="I57" s="29"/>
    </row>
    <row r="58" spans="1:9" ht="10.5" customHeight="1">
      <c r="A58" s="28"/>
      <c r="B58" s="17"/>
      <c r="C58" s="29"/>
      <c r="D58" s="29"/>
      <c r="E58" s="29"/>
      <c r="F58" s="29"/>
      <c r="G58" s="29"/>
      <c r="H58" s="29"/>
      <c r="I58" s="29"/>
    </row>
    <row r="59" spans="1:9" ht="10.5" customHeight="1">
      <c r="A59" s="28"/>
      <c r="B59" s="17"/>
      <c r="C59" s="29"/>
      <c r="D59" s="29"/>
      <c r="E59" s="29"/>
      <c r="F59" s="29"/>
      <c r="G59" s="29"/>
      <c r="H59" s="29"/>
      <c r="I59" s="29"/>
    </row>
    <row r="60" spans="1:9" ht="10.5" customHeight="1">
      <c r="A60" s="28"/>
      <c r="B60" s="17"/>
      <c r="C60" s="29"/>
      <c r="D60" s="29"/>
      <c r="E60" s="29"/>
      <c r="F60" s="29"/>
      <c r="G60" s="29"/>
      <c r="H60" s="29"/>
      <c r="I60" s="29"/>
    </row>
    <row r="61" spans="1:9" ht="10.5" customHeight="1">
      <c r="A61" s="28"/>
      <c r="B61" s="17"/>
      <c r="C61" s="29"/>
      <c r="D61" s="29"/>
      <c r="E61" s="29"/>
      <c r="F61" s="29"/>
      <c r="G61" s="29"/>
      <c r="H61" s="29"/>
      <c r="I61" s="29"/>
    </row>
    <row r="62" spans="1:9" ht="10.5" customHeight="1">
      <c r="A62" s="28"/>
      <c r="B62" s="17"/>
      <c r="C62" s="29"/>
      <c r="D62" s="29"/>
      <c r="E62" s="29"/>
      <c r="F62" s="29"/>
      <c r="G62" s="29"/>
      <c r="H62" s="29"/>
      <c r="I62" s="29"/>
    </row>
    <row r="63" spans="1:9" ht="10.5" customHeight="1">
      <c r="A63" s="28"/>
      <c r="B63" s="17"/>
      <c r="C63" s="29"/>
      <c r="D63" s="29"/>
      <c r="E63" s="29"/>
      <c r="F63" s="29"/>
      <c r="G63" s="29"/>
      <c r="H63" s="29"/>
      <c r="I63" s="29"/>
    </row>
    <row r="64" spans="1:9" ht="10.5" customHeight="1">
      <c r="A64" s="28"/>
      <c r="B64" s="17"/>
      <c r="C64" s="29"/>
      <c r="D64" s="29"/>
      <c r="E64" s="29"/>
      <c r="F64" s="29"/>
      <c r="G64" s="29"/>
      <c r="H64" s="29"/>
      <c r="I64" s="29"/>
    </row>
    <row r="65" spans="1:9" ht="10.5" customHeight="1">
      <c r="A65" s="28"/>
      <c r="B65" s="17"/>
      <c r="C65" s="29"/>
      <c r="D65" s="29"/>
      <c r="E65" s="29"/>
      <c r="F65" s="29"/>
      <c r="G65" s="29"/>
      <c r="H65" s="29"/>
      <c r="I65" s="29"/>
    </row>
    <row r="66" spans="1:9" ht="10.5" customHeight="1">
      <c r="A66" s="28"/>
      <c r="B66" s="17"/>
      <c r="C66" s="29"/>
      <c r="D66" s="29"/>
      <c r="E66" s="29"/>
      <c r="F66" s="29"/>
      <c r="G66" s="29"/>
      <c r="H66" s="29"/>
      <c r="I66" s="29"/>
    </row>
    <row r="67" spans="1:9" ht="10.5" customHeight="1">
      <c r="A67" s="28"/>
      <c r="B67" s="17"/>
      <c r="C67" s="29"/>
      <c r="D67" s="29"/>
      <c r="E67" s="29"/>
      <c r="F67" s="29"/>
      <c r="G67" s="29"/>
      <c r="H67" s="29"/>
      <c r="I67" s="29"/>
    </row>
    <row r="68" spans="1:9" ht="10.5" customHeight="1">
      <c r="A68" s="28"/>
      <c r="B68" s="17"/>
      <c r="C68" s="29"/>
      <c r="D68" s="29"/>
      <c r="E68" s="29"/>
      <c r="F68" s="29"/>
      <c r="G68" s="29"/>
      <c r="H68" s="29"/>
      <c r="I68" s="29"/>
    </row>
    <row r="69" spans="1:9" ht="10.5" customHeight="1">
      <c r="A69" s="28"/>
      <c r="B69" s="17"/>
      <c r="C69" s="29"/>
      <c r="D69" s="29"/>
      <c r="E69" s="29"/>
      <c r="F69" s="29"/>
      <c r="G69" s="29"/>
      <c r="H69" s="29"/>
      <c r="I69" s="29"/>
    </row>
    <row r="70" spans="1:9" ht="10.5" customHeight="1">
      <c r="A70" s="28"/>
      <c r="B70" s="17"/>
      <c r="C70" s="29"/>
      <c r="D70" s="29"/>
      <c r="E70" s="29"/>
      <c r="F70" s="29"/>
      <c r="G70" s="29"/>
      <c r="H70" s="29"/>
      <c r="I70" s="29"/>
    </row>
    <row r="71" spans="1:9" ht="10.5" customHeight="1">
      <c r="A71" s="28"/>
      <c r="B71" s="17"/>
      <c r="C71" s="29"/>
      <c r="D71" s="29"/>
      <c r="E71" s="29"/>
      <c r="F71" s="29"/>
      <c r="G71" s="29"/>
      <c r="H71" s="29"/>
      <c r="I71" s="29"/>
    </row>
    <row r="72" spans="1:9" ht="10.5" customHeight="1">
      <c r="A72" s="28"/>
      <c r="B72" s="17"/>
      <c r="C72" s="29"/>
      <c r="D72" s="29"/>
      <c r="E72" s="29"/>
      <c r="F72" s="29"/>
      <c r="G72" s="29"/>
      <c r="H72" s="29"/>
      <c r="I72" s="29"/>
    </row>
    <row r="73" spans="1:9" ht="10.5" customHeight="1">
      <c r="A73" s="28"/>
      <c r="B73" s="17"/>
      <c r="C73" s="29"/>
      <c r="D73" s="29"/>
      <c r="E73" s="29"/>
      <c r="F73" s="29"/>
      <c r="G73" s="29"/>
      <c r="H73" s="29"/>
      <c r="I73" s="29"/>
    </row>
    <row r="74" spans="1:9" ht="10.5" customHeight="1">
      <c r="A74" s="28"/>
      <c r="B74" s="17"/>
      <c r="C74" s="29"/>
      <c r="D74" s="29"/>
      <c r="E74" s="29"/>
      <c r="F74" s="29"/>
      <c r="G74" s="29"/>
      <c r="H74" s="29"/>
      <c r="I74" s="29"/>
    </row>
    <row r="75" spans="1:9" ht="10.5" customHeight="1">
      <c r="A75" s="28"/>
      <c r="B75" s="17"/>
      <c r="C75" s="29"/>
      <c r="D75" s="29"/>
      <c r="E75" s="29"/>
      <c r="F75" s="29"/>
      <c r="G75" s="29"/>
      <c r="H75" s="29"/>
      <c r="I75" s="29"/>
    </row>
    <row r="76" spans="1:9" ht="10.5" customHeight="1">
      <c r="A76" s="28"/>
      <c r="B76" s="17"/>
      <c r="C76" s="29"/>
      <c r="D76" s="29"/>
      <c r="E76" s="29"/>
      <c r="F76" s="29"/>
      <c r="G76" s="29"/>
      <c r="H76" s="29"/>
      <c r="I76" s="29"/>
    </row>
    <row r="77" spans="1:9" ht="10.5" customHeight="1">
      <c r="A77" s="28"/>
      <c r="B77" s="17"/>
      <c r="C77" s="29"/>
      <c r="D77" s="29"/>
      <c r="E77" s="29"/>
      <c r="F77" s="29"/>
      <c r="G77" s="29"/>
      <c r="H77" s="29"/>
      <c r="I77" s="29"/>
    </row>
    <row r="78" spans="1:9" ht="10.5" customHeight="1">
      <c r="A78" s="28"/>
      <c r="B78" s="17"/>
      <c r="C78" s="29"/>
      <c r="D78" s="29"/>
      <c r="E78" s="29"/>
      <c r="F78" s="29"/>
      <c r="G78" s="29"/>
      <c r="H78" s="29"/>
      <c r="I78" s="29"/>
    </row>
    <row r="79" spans="1:9" ht="10.5" customHeight="1">
      <c r="A79" s="28"/>
      <c r="B79" s="17"/>
      <c r="C79" s="29"/>
      <c r="D79" s="29"/>
      <c r="E79" s="29"/>
      <c r="F79" s="29"/>
      <c r="G79" s="29"/>
      <c r="H79" s="29"/>
      <c r="I79" s="29"/>
    </row>
    <row r="80" spans="1:9" ht="10.5" customHeight="1">
      <c r="A80" s="28"/>
      <c r="B80" s="17"/>
      <c r="C80" s="29"/>
      <c r="D80" s="29"/>
      <c r="E80" s="29"/>
      <c r="F80" s="29"/>
      <c r="G80" s="29"/>
      <c r="H80" s="29"/>
      <c r="I80" s="29"/>
    </row>
    <row r="81" spans="1:9" ht="10.5" customHeight="1">
      <c r="A81" s="28"/>
      <c r="B81" s="17"/>
      <c r="C81" s="29"/>
      <c r="D81" s="29"/>
      <c r="E81" s="29"/>
      <c r="F81" s="29"/>
      <c r="G81" s="29"/>
      <c r="H81" s="29"/>
      <c r="I81" s="29"/>
    </row>
    <row r="82" spans="1:9" ht="10.5" customHeight="1">
      <c r="A82" s="28"/>
      <c r="B82" s="17"/>
      <c r="C82" s="29"/>
      <c r="D82" s="29"/>
      <c r="E82" s="29"/>
      <c r="F82" s="29"/>
      <c r="G82" s="29"/>
      <c r="H82" s="29"/>
      <c r="I82" s="29"/>
    </row>
    <row r="83" spans="1:9" ht="10.5" customHeight="1">
      <c r="A83" s="28"/>
      <c r="B83" s="17"/>
      <c r="C83" s="29"/>
      <c r="D83" s="29"/>
      <c r="E83" s="29"/>
      <c r="F83" s="29"/>
      <c r="G83" s="29"/>
      <c r="H83" s="29"/>
      <c r="I83" s="29"/>
    </row>
    <row r="84" spans="1:9" ht="10.5" customHeight="1">
      <c r="A84" s="28"/>
      <c r="B84" s="17"/>
      <c r="C84" s="29"/>
      <c r="D84" s="29"/>
      <c r="E84" s="29"/>
      <c r="F84" s="29"/>
      <c r="G84" s="29"/>
      <c r="H84" s="29"/>
      <c r="I84" s="29"/>
    </row>
    <row r="85" spans="1:9" ht="10.5" customHeight="1">
      <c r="A85" s="28"/>
      <c r="B85" s="17"/>
      <c r="C85" s="29"/>
      <c r="D85" s="29"/>
      <c r="E85" s="29"/>
      <c r="F85" s="29"/>
      <c r="G85" s="29"/>
      <c r="H85" s="29"/>
      <c r="I85" s="29"/>
    </row>
    <row r="86" spans="1:9" ht="10.5" customHeight="1">
      <c r="A86" s="28"/>
      <c r="B86" s="17"/>
      <c r="C86" s="29"/>
      <c r="D86" s="29"/>
      <c r="E86" s="29"/>
      <c r="F86" s="29"/>
      <c r="G86" s="29"/>
      <c r="H86" s="29"/>
      <c r="I86" s="29"/>
    </row>
    <row r="87" spans="1:9" ht="10.5" customHeight="1">
      <c r="A87" s="28"/>
      <c r="B87" s="17"/>
      <c r="C87" s="29"/>
      <c r="D87" s="29"/>
      <c r="E87" s="29"/>
      <c r="F87" s="29"/>
      <c r="G87" s="29"/>
      <c r="H87" s="29"/>
      <c r="I87" s="29"/>
    </row>
    <row r="88" spans="1:9" ht="10.5" customHeight="1">
      <c r="A88" s="28"/>
      <c r="B88" s="17"/>
      <c r="C88" s="29"/>
      <c r="D88" s="29"/>
      <c r="E88" s="29"/>
      <c r="F88" s="29"/>
      <c r="G88" s="29"/>
      <c r="H88" s="29"/>
      <c r="I88" s="29"/>
    </row>
    <row r="89" spans="1:9" ht="10.5" customHeight="1">
      <c r="A89" s="28"/>
      <c r="B89" s="17"/>
      <c r="C89" s="29"/>
      <c r="D89" s="29"/>
      <c r="E89" s="29"/>
      <c r="F89" s="29"/>
      <c r="G89" s="29"/>
      <c r="H89" s="29"/>
      <c r="I89" s="29"/>
    </row>
  </sheetData>
  <sheetProtection/>
  <autoFilter ref="A3:J51"/>
  <mergeCells count="25">
    <mergeCell ref="A12:A13"/>
    <mergeCell ref="A14:A15"/>
    <mergeCell ref="A38:A39"/>
    <mergeCell ref="A16:A17"/>
    <mergeCell ref="A18:A19"/>
    <mergeCell ref="A20:A21"/>
    <mergeCell ref="A22:A23"/>
    <mergeCell ref="A24:A25"/>
    <mergeCell ref="A26:A27"/>
    <mergeCell ref="H2:I2"/>
    <mergeCell ref="A28:A29"/>
    <mergeCell ref="A30:A31"/>
    <mergeCell ref="A32:A33"/>
    <mergeCell ref="A34:A35"/>
    <mergeCell ref="A36:A37"/>
    <mergeCell ref="A4:A5"/>
    <mergeCell ref="A6:A7"/>
    <mergeCell ref="A8:A9"/>
    <mergeCell ref="A10:A11"/>
    <mergeCell ref="A48:A49"/>
    <mergeCell ref="A40:A41"/>
    <mergeCell ref="A42:A43"/>
    <mergeCell ref="A44:A45"/>
    <mergeCell ref="A46:A47"/>
    <mergeCell ref="A50:A51"/>
  </mergeCells>
  <printOptions horizontalCentered="1" verticalCentered="1"/>
  <pageMargins left="0.984251968503937" right="0.28" top="0.7874015748031497" bottom="0.46" header="0.5118110236220472" footer="0.5118110236220472"/>
  <pageSetup blackAndWhite="1" firstPageNumber="5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2915 高洲 和哉</cp:lastModifiedBy>
  <dcterms:modified xsi:type="dcterms:W3CDTF">2020-03-23T04:29:06Z</dcterms:modified>
  <cp:category/>
  <cp:version/>
  <cp:contentType/>
  <cp:contentStatus/>
</cp:coreProperties>
</file>