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85" yWindow="15" windowWidth="12030" windowHeight="10035" activeTab="0"/>
  </bookViews>
  <sheets>
    <sheet name="P2-5" sheetId="1" r:id="rId1"/>
    <sheet name="P6" sheetId="2" r:id="rId2"/>
    <sheet name="P7" sheetId="3" r:id="rId3"/>
    <sheet name="P8" sheetId="4" r:id="rId4"/>
  </sheets>
  <definedNames>
    <definedName name="_xlnm._FilterDatabase" localSheetId="2" hidden="1">'P7'!$A$5:$Q$77</definedName>
    <definedName name="_xlnm.Print_Area" localSheetId="0">'P2-5'!$A$1:$I$140</definedName>
    <definedName name="_xlnm.Print_Area" localSheetId="3">'P8'!#REF!</definedName>
  </definedNames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B108" authorId="0">
      <text>
        <r>
          <rPr>
            <b/>
            <sz val="9"/>
            <rFont val="ＭＳ Ｐゴシック"/>
            <family val="3"/>
          </rPr>
          <t>繰り越しがある場合は下記の現年分+繰越分とする。</t>
        </r>
      </text>
    </comment>
    <comment ref="D108" authorId="0">
      <text>
        <r>
          <rPr>
            <b/>
            <sz val="9"/>
            <rFont val="ＭＳ Ｐゴシック"/>
            <family val="3"/>
          </rPr>
          <t>繰り越しがある場合は下記の現年分+繰越分とする。</t>
        </r>
      </text>
    </comment>
    <comment ref="G108" authorId="0">
      <text>
        <r>
          <rPr>
            <b/>
            <sz val="9"/>
            <rFont val="ＭＳ Ｐゴシック"/>
            <family val="3"/>
          </rPr>
          <t>繰り越しがある場合は下記の現年分+繰越分とする。</t>
        </r>
      </text>
    </comment>
    <comment ref="E108" authorId="0">
      <text>
        <r>
          <rPr>
            <b/>
            <sz val="9"/>
            <rFont val="ＭＳ Ｐゴシック"/>
            <family val="3"/>
          </rPr>
          <t>繰り越しがある場合は下記の現年分+繰越分とする。</t>
        </r>
      </text>
    </comment>
    <comment ref="B126" authorId="0">
      <text>
        <r>
          <rPr>
            <b/>
            <sz val="9"/>
            <rFont val="ＭＳ Ｐゴシック"/>
            <family val="3"/>
          </rPr>
          <t>繰り越しがある場合は下記の現年分+繰越分とする。</t>
        </r>
      </text>
    </comment>
    <comment ref="D126" authorId="0">
      <text>
        <r>
          <rPr>
            <b/>
            <sz val="9"/>
            <rFont val="ＭＳ Ｐゴシック"/>
            <family val="3"/>
          </rPr>
          <t>繰り越しがある場合は下記の現年分+繰越分とする。</t>
        </r>
      </text>
    </comment>
    <comment ref="E126" authorId="0">
      <text>
        <r>
          <rPr>
            <b/>
            <sz val="9"/>
            <rFont val="ＭＳ Ｐゴシック"/>
            <family val="3"/>
          </rPr>
          <t>繰り越しがある場合は下記の現年分+繰越分とする。</t>
        </r>
      </text>
    </comment>
    <comment ref="G126" authorId="0">
      <text>
        <r>
          <rPr>
            <b/>
            <sz val="9"/>
            <rFont val="ＭＳ Ｐゴシック"/>
            <family val="3"/>
          </rPr>
          <t>繰り越しがある場合は下記の現年分+繰越分とする。</t>
        </r>
      </text>
    </comment>
  </commentList>
</comments>
</file>

<file path=xl/comments4.xml><?xml version="1.0" encoding="utf-8"?>
<comments xmlns="http://schemas.openxmlformats.org/spreadsheetml/2006/main">
  <authors>
    <author>作成者</author>
  </authors>
  <commentList>
    <comment ref="A27" authorId="0">
      <text>
        <r>
          <rPr>
            <b/>
            <sz val="9"/>
            <rFont val="ＭＳ Ｐゴシック"/>
            <family val="3"/>
          </rPr>
          <t>予算書より</t>
        </r>
      </text>
    </comment>
    <comment ref="A3" authorId="0">
      <text>
        <r>
          <rPr>
            <b/>
            <sz val="9"/>
            <rFont val="ＭＳ Ｐゴシック"/>
            <family val="3"/>
          </rPr>
          <t>予算書より
千円単位を万単位に四捨五入。合計は合うように確認。</t>
        </r>
      </text>
    </comment>
  </commentList>
</comments>
</file>

<file path=xl/sharedStrings.xml><?xml version="1.0" encoding="utf-8"?>
<sst xmlns="http://schemas.openxmlformats.org/spreadsheetml/2006/main" count="456" uniqueCount="280">
  <si>
    <t>合　計</t>
  </si>
  <si>
    <t>単位:人</t>
  </si>
  <si>
    <t>収　入</t>
  </si>
  <si>
    <t>（ア）収益的収入及び支出</t>
  </si>
  <si>
    <t>上半期</t>
  </si>
  <si>
    <t>下半期</t>
  </si>
  <si>
    <t>診療科</t>
  </si>
  <si>
    <t>単位:円</t>
  </si>
  <si>
    <t>入  　院</t>
  </si>
  <si>
    <t>資本的収入</t>
  </si>
  <si>
    <t>予  算  額</t>
  </si>
  <si>
    <t>収 入 済 額</t>
  </si>
  <si>
    <t>予算額に対する</t>
  </si>
  <si>
    <t>収入割合</t>
  </si>
  <si>
    <t>外　　来</t>
  </si>
  <si>
    <t>資本的支出</t>
  </si>
  <si>
    <t>科　　目</t>
  </si>
  <si>
    <t>合　計 (A)</t>
  </si>
  <si>
    <t>合　計 (B)</t>
  </si>
  <si>
    <t xml:space="preserve">収入過不足額 </t>
  </si>
  <si>
    <t>(B)/(A)</t>
  </si>
  <si>
    <t>小　　計</t>
  </si>
  <si>
    <t xml:space="preserve">  (1) 入院収益</t>
  </si>
  <si>
    <t>現　在</t>
  </si>
  <si>
    <t>補正(流用充用）額</t>
  </si>
  <si>
    <t>(B)-(A)</t>
  </si>
  <si>
    <t>%</t>
  </si>
  <si>
    <t xml:space="preserve">  (2) 外来収益</t>
  </si>
  <si>
    <t xml:space="preserve"> 1. 医 業 収 益</t>
  </si>
  <si>
    <t xml:space="preserve">  (3) そ の 他</t>
  </si>
  <si>
    <t xml:space="preserve">      医業収益</t>
  </si>
  <si>
    <t>整形外科</t>
  </si>
  <si>
    <t xml:space="preserve"> 2. 医業外収益</t>
  </si>
  <si>
    <t xml:space="preserve">  (1) 受取利息 </t>
  </si>
  <si>
    <t xml:space="preserve">      配 当 金</t>
  </si>
  <si>
    <t xml:space="preserve">  (2) 他 会 計</t>
  </si>
  <si>
    <t xml:space="preserve">      補 助 金</t>
  </si>
  <si>
    <t xml:space="preserve">  (3) 補 助 金</t>
  </si>
  <si>
    <t xml:space="preserve">  (4) 負 担 金</t>
  </si>
  <si>
    <t xml:space="preserve">      交 付 金</t>
  </si>
  <si>
    <t>泌尿器科</t>
  </si>
  <si>
    <t xml:space="preserve">      給食収益    </t>
  </si>
  <si>
    <t xml:space="preserve">      還 付 金</t>
  </si>
  <si>
    <t>産婦人科</t>
  </si>
  <si>
    <t xml:space="preserve">      医業外収益</t>
  </si>
  <si>
    <t xml:space="preserve"> 3. 特 別 利 益</t>
  </si>
  <si>
    <t xml:space="preserve">  (1) 固定資産</t>
  </si>
  <si>
    <t>支　出</t>
  </si>
  <si>
    <t xml:space="preserve">      売 却 益</t>
  </si>
  <si>
    <t xml:space="preserve">  (2) 過  年  度</t>
  </si>
  <si>
    <t xml:space="preserve">      損益修正益</t>
  </si>
  <si>
    <t>病院事業収益</t>
  </si>
  <si>
    <t xml:space="preserve">  (4) 減価償却費</t>
  </si>
  <si>
    <t xml:space="preserve">  (5) 資産減耗費</t>
  </si>
  <si>
    <t xml:space="preserve">  (6) 研究研修費</t>
  </si>
  <si>
    <t>支出割合</t>
  </si>
  <si>
    <t>支 出 残 高</t>
  </si>
  <si>
    <t>(A)-(B)</t>
  </si>
  <si>
    <t xml:space="preserve"> 1. 医 業 費 用</t>
  </si>
  <si>
    <t xml:space="preserve">  (1) 給 与 費</t>
  </si>
  <si>
    <t xml:space="preserve">  (2) 材 料 費</t>
  </si>
  <si>
    <t xml:space="preserve">  (3) 経　　費</t>
  </si>
  <si>
    <t xml:space="preserve"> 2. 医業外費用</t>
  </si>
  <si>
    <t xml:space="preserve">  (1) 支払利息及び</t>
  </si>
  <si>
    <t xml:space="preserve">      企業債取扱諸費</t>
  </si>
  <si>
    <t xml:space="preserve">  (2) 消 費 税</t>
  </si>
  <si>
    <t xml:space="preserve">  (4) 患  者  外</t>
  </si>
  <si>
    <t xml:space="preserve">      給食材料費</t>
  </si>
  <si>
    <t xml:space="preserve">  (5) 雑 損 失</t>
  </si>
  <si>
    <t xml:space="preserve">  (6) 雑 支 出</t>
  </si>
  <si>
    <t xml:space="preserve"> 3. 特 別 損 失</t>
  </si>
  <si>
    <t xml:space="preserve">      売 却 損</t>
  </si>
  <si>
    <t xml:space="preserve">      損益修正損</t>
  </si>
  <si>
    <t xml:space="preserve">  (3) そ　の　他</t>
  </si>
  <si>
    <t xml:space="preserve">      特 別 損 失</t>
  </si>
  <si>
    <t xml:space="preserve"> 4. 予 備 費</t>
  </si>
  <si>
    <t xml:space="preserve">  (1) 予 備 費 </t>
  </si>
  <si>
    <t>病院事業費用</t>
  </si>
  <si>
    <t>（イ）資本的収入及び支出</t>
  </si>
  <si>
    <t>収  入</t>
  </si>
  <si>
    <t xml:space="preserve"> 1. 出 資 金</t>
  </si>
  <si>
    <t xml:space="preserve">  (1) 出 資 金</t>
  </si>
  <si>
    <t xml:space="preserve"> 2. 負 担 金</t>
  </si>
  <si>
    <t xml:space="preserve">  (1) 負 担 金</t>
  </si>
  <si>
    <t xml:space="preserve"> 3. 固 定 資 産</t>
  </si>
  <si>
    <t xml:space="preserve">    売 却 代 金</t>
  </si>
  <si>
    <t xml:space="preserve">  (1) 固 定 資 産</t>
  </si>
  <si>
    <t xml:space="preserve">      売 却 代 金</t>
  </si>
  <si>
    <t xml:space="preserve"> 4. 寄 附 金</t>
  </si>
  <si>
    <t xml:space="preserve">  (1) 寄 附 金</t>
  </si>
  <si>
    <t xml:space="preserve"> 6. 他  会  計</t>
  </si>
  <si>
    <t xml:space="preserve">    借　入　金  </t>
  </si>
  <si>
    <t xml:space="preserve">  (2) 資産購入費</t>
  </si>
  <si>
    <t xml:space="preserve">  (1) 他  会  計</t>
  </si>
  <si>
    <t xml:space="preserve">      長期借入金   </t>
  </si>
  <si>
    <t xml:space="preserve"> 7. 企 業 債</t>
  </si>
  <si>
    <t xml:space="preserve">   (1) 企 業 債</t>
  </si>
  <si>
    <t xml:space="preserve"> 8. 補助金</t>
  </si>
  <si>
    <t xml:space="preserve">   (1) 補 助 金</t>
  </si>
  <si>
    <t xml:space="preserve"> 1. 建 設 改 良 費</t>
  </si>
  <si>
    <t xml:space="preserve">  (1) 建  設  費</t>
  </si>
  <si>
    <t xml:space="preserve"> 2. 償 還 金</t>
  </si>
  <si>
    <t xml:space="preserve">  (1) 企 業 債 </t>
  </si>
  <si>
    <t xml:space="preserve">      償 還 金 </t>
  </si>
  <si>
    <t xml:space="preserve">    貸    付  　金</t>
  </si>
  <si>
    <t xml:space="preserve">      貸　　付　　金 </t>
  </si>
  <si>
    <t>形成外科</t>
  </si>
  <si>
    <t>（ア）入院患者及び外来患者</t>
  </si>
  <si>
    <t>区分</t>
  </si>
  <si>
    <t>患者延数</t>
  </si>
  <si>
    <t>合　　計</t>
  </si>
  <si>
    <t>一日平均</t>
  </si>
  <si>
    <t>診療日数</t>
  </si>
  <si>
    <t>入　　院</t>
  </si>
  <si>
    <t>外　　来</t>
  </si>
  <si>
    <t>（イ）病床利用状況</t>
  </si>
  <si>
    <t>一　　　　般</t>
  </si>
  <si>
    <t>利用率</t>
  </si>
  <si>
    <t>日　数</t>
  </si>
  <si>
    <t>（ア）予算の概要</t>
  </si>
  <si>
    <t>収益的収入及び支出</t>
  </si>
  <si>
    <t>第１款　病院事業収益</t>
  </si>
  <si>
    <t>第１款　病院事業費用</t>
  </si>
  <si>
    <t>支     出</t>
  </si>
  <si>
    <t>収      入</t>
  </si>
  <si>
    <t>資本的収入及び支出</t>
  </si>
  <si>
    <t>第１款　資本的収入</t>
  </si>
  <si>
    <t>第１款　資本的支出</t>
  </si>
  <si>
    <t>　第３項　固定資産売却代金</t>
  </si>
  <si>
    <t>　第１項　出  資  金</t>
  </si>
  <si>
    <t>　第２項　負  担  金</t>
  </si>
  <si>
    <t>（２）年間患者数</t>
  </si>
  <si>
    <t>（３）一日平均患者数</t>
  </si>
  <si>
    <t>（ウ）各科別患者利用状況</t>
  </si>
  <si>
    <t>歯科口腔外科</t>
  </si>
  <si>
    <t>脳神経外科</t>
  </si>
  <si>
    <t>小児科</t>
  </si>
  <si>
    <t>外科</t>
  </si>
  <si>
    <t>皮膚科</t>
  </si>
  <si>
    <t>眼科</t>
  </si>
  <si>
    <t>合計</t>
  </si>
  <si>
    <t>腎臓内科</t>
  </si>
  <si>
    <t xml:space="preserve">  (3) 他会計借入金</t>
  </si>
  <si>
    <t>人</t>
  </si>
  <si>
    <t>人</t>
  </si>
  <si>
    <t>床</t>
  </si>
  <si>
    <t>％</t>
  </si>
  <si>
    <t>日</t>
  </si>
  <si>
    <t>１０ 月</t>
  </si>
  <si>
    <t>１１ 月</t>
  </si>
  <si>
    <t>１２ 月</t>
  </si>
  <si>
    <t>１ 月</t>
  </si>
  <si>
    <t>２ 月</t>
  </si>
  <si>
    <t>３ 月</t>
  </si>
  <si>
    <t>　第１項　医 業 収益</t>
  </si>
  <si>
    <t>　第１項　医 業 費用</t>
  </si>
  <si>
    <t>　第２項　医業外収益</t>
  </si>
  <si>
    <t>　第２項　医業外費用</t>
  </si>
  <si>
    <t>　第３項　特 別 利益</t>
  </si>
  <si>
    <t>　第３項　特 別 損失</t>
  </si>
  <si>
    <t>　第４項　予  備  費</t>
  </si>
  <si>
    <t>300万円</t>
  </si>
  <si>
    <t>　第１項　建設改良費</t>
  </si>
  <si>
    <t>　第２項　償還金</t>
  </si>
  <si>
    <t>　第３項　看護師奨学資金</t>
  </si>
  <si>
    <t>　第４項　寄  附  金</t>
  </si>
  <si>
    <t>　　　　　貸付金</t>
  </si>
  <si>
    <t>　第５項　看護師奨学資金</t>
  </si>
  <si>
    <t>　　　　　貸付金返還金</t>
  </si>
  <si>
    <t>　第６項　他会計借入金</t>
  </si>
  <si>
    <t>　第７項　企  業  債</t>
  </si>
  <si>
    <t>　第８項　補  助  金</t>
  </si>
  <si>
    <t>一般病床</t>
  </si>
  <si>
    <t>入院患者</t>
  </si>
  <si>
    <t>外来患者</t>
  </si>
  <si>
    <t>執 行 済 額</t>
  </si>
  <si>
    <t xml:space="preserve">  (5) 長期前受</t>
  </si>
  <si>
    <t xml:space="preserve">      金 戻 入</t>
  </si>
  <si>
    <t xml:space="preserve">  (6) 患 者 外</t>
  </si>
  <si>
    <t xml:space="preserve">  (7) 消 費 税</t>
  </si>
  <si>
    <t>（イ）　事業方針</t>
  </si>
  <si>
    <t>経 常 収 益</t>
  </si>
  <si>
    <t>経 常 費 用</t>
  </si>
  <si>
    <t>　　平成26年度は、公営企業会計制度の見直しによる影響が多大なため、経常収益・経常費用を表示しております。</t>
  </si>
  <si>
    <t>　　　消費税勘定償却</t>
  </si>
  <si>
    <t xml:space="preserve">  (3) 長 期 前 払</t>
  </si>
  <si>
    <t>放 射 線 科</t>
  </si>
  <si>
    <t>３　業務量</t>
  </si>
  <si>
    <t>収入過不足額</t>
  </si>
  <si>
    <t xml:space="preserve">  (8) そ の 他   </t>
  </si>
  <si>
    <t xml:space="preserve">  (3) そ の 他 </t>
  </si>
  <si>
    <t xml:space="preserve">      特別利益</t>
  </si>
  <si>
    <t>消化器内科</t>
  </si>
  <si>
    <t>呼吸器内科</t>
  </si>
  <si>
    <t>循環器内科</t>
  </si>
  <si>
    <t>神経内科</t>
  </si>
  <si>
    <t>内分泌内科</t>
  </si>
  <si>
    <t>腎臓内科</t>
  </si>
  <si>
    <t>その他内科</t>
  </si>
  <si>
    <t>小　児　科</t>
  </si>
  <si>
    <t>外　　　科</t>
  </si>
  <si>
    <t>形成外科</t>
  </si>
  <si>
    <t>脳神経外科</t>
  </si>
  <si>
    <t>皮　膚　科</t>
  </si>
  <si>
    <t>眼　　　科</t>
  </si>
  <si>
    <t>放射線科</t>
  </si>
  <si>
    <t>歯科口腔外科</t>
  </si>
  <si>
    <t>リハビリ</t>
  </si>
  <si>
    <t>緩和ケア内科</t>
  </si>
  <si>
    <t>全体</t>
  </si>
  <si>
    <t>神経内科</t>
  </si>
  <si>
    <t>腎臓内科</t>
  </si>
  <si>
    <t>その他内科</t>
  </si>
  <si>
    <t>小　児　科</t>
  </si>
  <si>
    <t>外　　　科</t>
  </si>
  <si>
    <t>整形外科</t>
  </si>
  <si>
    <t>形成外科</t>
  </si>
  <si>
    <t>脳神経外科</t>
  </si>
  <si>
    <t>皮　膚　科</t>
  </si>
  <si>
    <t>泌尿器科</t>
  </si>
  <si>
    <t>産婦人科</t>
  </si>
  <si>
    <t>眼　　　科</t>
  </si>
  <si>
    <t>耳鼻いんこう科</t>
  </si>
  <si>
    <t>放射線科</t>
  </si>
  <si>
    <t>歯科口腔外科</t>
  </si>
  <si>
    <t>リハビリ</t>
  </si>
  <si>
    <t>消化器内科</t>
  </si>
  <si>
    <t>呼吸器内科</t>
  </si>
  <si>
    <t>循環器内科</t>
  </si>
  <si>
    <t>内分泌内科</t>
  </si>
  <si>
    <t>緩和ケア内科</t>
  </si>
  <si>
    <t>耳鼻いんこう科</t>
  </si>
  <si>
    <t>耳鼻いんこう科</t>
  </si>
  <si>
    <t>許可病床数</t>
  </si>
  <si>
    <t>ﾘﾊﾋﾞﾘﾃｰｼｮﾝ科</t>
  </si>
  <si>
    <t>区　　分</t>
  </si>
  <si>
    <t>入  　院</t>
  </si>
  <si>
    <t>（１）稼働病床数</t>
  </si>
  <si>
    <t xml:space="preserve">   　　企 業 債</t>
  </si>
  <si>
    <t xml:space="preserve"> 　　 資産購入費</t>
  </si>
  <si>
    <r>
      <t xml:space="preserve"> 　企 業 債</t>
    </r>
    <r>
      <rPr>
        <sz val="6"/>
        <color indexed="8"/>
        <rFont val="ＭＳ 明朝"/>
        <family val="1"/>
      </rPr>
      <t>(地方公営企業法第26条</t>
    </r>
    <r>
      <rPr>
        <sz val="10"/>
        <color indexed="8"/>
        <rFont val="ＭＳ 明朝"/>
        <family val="1"/>
      </rPr>
      <t xml:space="preserve">
 　</t>
    </r>
    <r>
      <rPr>
        <sz val="6"/>
        <color indexed="8"/>
        <rFont val="ＭＳ 明朝"/>
        <family val="1"/>
      </rPr>
      <t>の規定による繰越額に係る財源充当額)</t>
    </r>
  </si>
  <si>
    <r>
      <t xml:space="preserve"> 　　 資産購入費</t>
    </r>
    <r>
      <rPr>
        <sz val="6"/>
        <color indexed="8"/>
        <rFont val="ＭＳ 明朝"/>
        <family val="1"/>
      </rPr>
      <t>(地方公営企業
　　　　　　法第26条の規定による繰越額)</t>
    </r>
  </si>
  <si>
    <t>通常非表示</t>
  </si>
  <si>
    <t>↓繰越額がある場合のための非表示行が２行あり</t>
  </si>
  <si>
    <t>現年分</t>
  </si>
  <si>
    <t>繰越分</t>
  </si>
  <si>
    <t>内科</t>
  </si>
  <si>
    <t>脳神経内科</t>
  </si>
  <si>
    <t>麻酔科</t>
  </si>
  <si>
    <t>病理診断科</t>
  </si>
  <si>
    <t>婦人科</t>
  </si>
  <si>
    <t>４　令和３年度　予算の概要及び事業方針</t>
  </si>
  <si>
    <t>86億6,307万円</t>
  </si>
  <si>
    <t>95億2,931万円</t>
  </si>
  <si>
    <t>8億6,624万円</t>
  </si>
  <si>
    <t>95億2,462万円</t>
  </si>
  <si>
    <t>2億8,945万円</t>
  </si>
  <si>
    <t>92億3,217万円</t>
  </si>
  <si>
    <t>9億9,166万円</t>
  </si>
  <si>
    <t>5億2,826万円</t>
  </si>
  <si>
    <t>2億8,000万円</t>
  </si>
  <si>
    <t>1億8,340万円</t>
  </si>
  <si>
    <t>13億6,972万円</t>
  </si>
  <si>
    <t>3億6,255万円</t>
  </si>
  <si>
    <t>9億8,017万円</t>
  </si>
  <si>
    <t>2,700万円</t>
  </si>
  <si>
    <t>　2.4.1～</t>
  </si>
  <si>
    <t xml:space="preserve">2.9.30 </t>
  </si>
  <si>
    <t>　2.10.1～</t>
  </si>
  <si>
    <t xml:space="preserve">3.3.31 </t>
  </si>
  <si>
    <t>２  令和２年度　津島市民病院事業会計予算執行状況</t>
  </si>
  <si>
    <t>2.9.30</t>
  </si>
  <si>
    <t>2.10.1～3.3.31</t>
  </si>
  <si>
    <t>2.10.1～</t>
  </si>
  <si>
    <t>3.3.31</t>
  </si>
  <si>
    <t xml:space="preserve"> 5. 看護師修学資金</t>
  </si>
  <si>
    <t xml:space="preserve">    貸付金返還金</t>
  </si>
  <si>
    <t xml:space="preserve">      貸付金返還金</t>
  </si>
  <si>
    <t xml:space="preserve">  (1) 看護師修学資金</t>
  </si>
  <si>
    <t xml:space="preserve"> 3. 看護師修学資金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</si>
</sst>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0_);[Red]\(0\)"/>
    <numFmt numFmtId="179" formatCode="&quot;¥&quot;#,##0_);[Red]\(&quot;¥&quot;#,##0\)"/>
    <numFmt numFmtId="180" formatCode="#,##0_);[Red]\(#,##0\)"/>
    <numFmt numFmtId="181" formatCode="#,##0.0_);[Red]\(#,##0.0\)"/>
    <numFmt numFmtId="182" formatCode="#,##0.0;&quot;△ &quot;#,##0.0"/>
    <numFmt numFmtId="183" formatCode="#,##0.0;[Red]\-#,##0.0"/>
    <numFmt numFmtId="184" formatCode="#,##0_ "/>
    <numFmt numFmtId="185" formatCode="0.0_ "/>
    <numFmt numFmtId="186" formatCode="#,##0.0_ "/>
    <numFmt numFmtId="187" formatCode="0.0_);[Red]\(0.0\)"/>
    <numFmt numFmtId="188" formatCode="#,##0;&quot;△ &quot;#,##0"/>
    <numFmt numFmtId="189" formatCode="0.0;&quot;△ &quot;0.0"/>
    <numFmt numFmtId="190" formatCode="0.00;&quot;△ &quot;0.00"/>
  </numFmts>
  <fonts count="51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b/>
      <sz val="9"/>
      <name val="ＭＳ Ｐゴシック"/>
      <family val="3"/>
    </font>
    <font>
      <sz val="6"/>
      <name val="ＭＳ Ｐゴシック"/>
      <family val="3"/>
    </font>
    <font>
      <sz val="6"/>
      <color indexed="8"/>
      <name val="ＭＳ 明朝"/>
      <family val="1"/>
    </font>
    <font>
      <sz val="10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30"/>
      <name val="ＭＳ Ｐゴシック"/>
      <family val="3"/>
    </font>
    <font>
      <sz val="9"/>
      <name val="Meiryo UI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70C0"/>
      <name val="Calibri"/>
      <family val="3"/>
    </font>
    <font>
      <b/>
      <sz val="8"/>
      <name val="ＭＳ 明朝"/>
      <family val="2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2" fillId="0" borderId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228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11" xfId="0" applyFill="1" applyBorder="1" applyAlignment="1">
      <alignment horizontal="right"/>
    </xf>
    <xf numFmtId="0" fontId="0" fillId="0" borderId="12" xfId="0" applyFill="1" applyBorder="1" applyAlignment="1">
      <alignment horizontal="right"/>
    </xf>
    <xf numFmtId="3" fontId="4" fillId="0" borderId="0" xfId="0" applyNumberFormat="1" applyFont="1" applyFill="1" applyBorder="1" applyAlignment="1">
      <alignment/>
    </xf>
    <xf numFmtId="3" fontId="4" fillId="0" borderId="13" xfId="0" applyNumberFormat="1" applyFont="1" applyFill="1" applyBorder="1" applyAlignment="1">
      <alignment/>
    </xf>
    <xf numFmtId="3" fontId="4" fillId="0" borderId="14" xfId="0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49" fontId="0" fillId="0" borderId="19" xfId="0" applyNumberFormat="1" applyFill="1" applyBorder="1" applyAlignment="1">
      <alignment/>
    </xf>
    <xf numFmtId="0" fontId="0" fillId="0" borderId="19" xfId="0" applyFill="1" applyBorder="1" applyAlignment="1">
      <alignment horizontal="right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8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3" fontId="4" fillId="0" borderId="13" xfId="0" applyNumberFormat="1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3" fontId="4" fillId="0" borderId="22" xfId="0" applyNumberFormat="1" applyFont="1" applyFill="1" applyBorder="1" applyAlignment="1">
      <alignment/>
    </xf>
    <xf numFmtId="3" fontId="4" fillId="0" borderId="23" xfId="0" applyNumberFormat="1" applyFont="1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4" fillId="0" borderId="15" xfId="0" applyFont="1" applyFill="1" applyBorder="1" applyAlignment="1">
      <alignment horizontal="right"/>
    </xf>
    <xf numFmtId="0" fontId="0" fillId="0" borderId="26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distributed"/>
    </xf>
    <xf numFmtId="3" fontId="4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distributed"/>
    </xf>
    <xf numFmtId="0" fontId="4" fillId="0" borderId="0" xfId="0" applyFont="1" applyFill="1" applyBorder="1" applyAlignment="1">
      <alignment shrinkToFit="1"/>
    </xf>
    <xf numFmtId="0" fontId="8" fillId="0" borderId="0" xfId="0" applyFont="1" applyFill="1" applyBorder="1" applyAlignment="1">
      <alignment horizontal="distributed"/>
    </xf>
    <xf numFmtId="3" fontId="4" fillId="0" borderId="16" xfId="0" applyNumberFormat="1" applyFont="1" applyFill="1" applyBorder="1" applyAlignment="1">
      <alignment/>
    </xf>
    <xf numFmtId="3" fontId="4" fillId="0" borderId="20" xfId="0" applyNumberFormat="1" applyFont="1" applyFill="1" applyBorder="1" applyAlignment="1">
      <alignment/>
    </xf>
    <xf numFmtId="0" fontId="0" fillId="0" borderId="14" xfId="0" applyFont="1" applyFill="1" applyBorder="1" applyAlignment="1">
      <alignment horizontal="right" shrinkToFit="1"/>
    </xf>
    <xf numFmtId="188" fontId="4" fillId="0" borderId="14" xfId="0" applyNumberFormat="1" applyFont="1" applyFill="1" applyBorder="1" applyAlignment="1">
      <alignment/>
    </xf>
    <xf numFmtId="188" fontId="4" fillId="0" borderId="13" xfId="0" applyNumberFormat="1" applyFont="1" applyFill="1" applyBorder="1" applyAlignment="1">
      <alignment/>
    </xf>
    <xf numFmtId="188" fontId="4" fillId="0" borderId="13" xfId="48" applyNumberFormat="1" applyFont="1" applyFill="1" applyBorder="1" applyAlignment="1">
      <alignment/>
    </xf>
    <xf numFmtId="188" fontId="4" fillId="0" borderId="14" xfId="48" applyNumberFormat="1" applyFont="1" applyFill="1" applyBorder="1" applyAlignment="1">
      <alignment/>
    </xf>
    <xf numFmtId="188" fontId="4" fillId="0" borderId="16" xfId="0" applyNumberFormat="1" applyFont="1" applyFill="1" applyBorder="1" applyAlignment="1">
      <alignment/>
    </xf>
    <xf numFmtId="189" fontId="4" fillId="0" borderId="20" xfId="0" applyNumberFormat="1" applyFont="1" applyFill="1" applyBorder="1" applyAlignment="1">
      <alignment/>
    </xf>
    <xf numFmtId="0" fontId="4" fillId="0" borderId="16" xfId="0" applyFont="1" applyFill="1" applyBorder="1" applyAlignment="1">
      <alignment/>
    </xf>
    <xf numFmtId="189" fontId="4" fillId="0" borderId="15" xfId="0" applyNumberFormat="1" applyFont="1" applyFill="1" applyBorder="1" applyAlignment="1">
      <alignment/>
    </xf>
    <xf numFmtId="189" fontId="4" fillId="0" borderId="21" xfId="0" applyNumberFormat="1" applyFont="1" applyFill="1" applyBorder="1" applyAlignment="1">
      <alignment/>
    </xf>
    <xf numFmtId="188" fontId="4" fillId="0" borderId="0" xfId="0" applyNumberFormat="1" applyFont="1" applyFill="1" applyBorder="1" applyAlignment="1">
      <alignment/>
    </xf>
    <xf numFmtId="189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center" vertical="center"/>
    </xf>
    <xf numFmtId="188" fontId="4" fillId="0" borderId="14" xfId="0" applyNumberFormat="1" applyFont="1" applyFill="1" applyBorder="1" applyAlignment="1">
      <alignment vertical="center"/>
    </xf>
    <xf numFmtId="189" fontId="4" fillId="0" borderId="15" xfId="0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4" fillId="0" borderId="27" xfId="0" applyFont="1" applyFill="1" applyBorder="1" applyAlignment="1">
      <alignment/>
    </xf>
    <xf numFmtId="188" fontId="4" fillId="0" borderId="27" xfId="0" applyNumberFormat="1" applyFont="1" applyFill="1" applyBorder="1" applyAlignment="1">
      <alignment/>
    </xf>
    <xf numFmtId="189" fontId="4" fillId="0" borderId="28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13" xfId="0" applyFont="1" applyFill="1" applyBorder="1" applyAlignment="1">
      <alignment horizontal="center"/>
    </xf>
    <xf numFmtId="0" fontId="12" fillId="0" borderId="13" xfId="0" applyFont="1" applyFill="1" applyBorder="1" applyAlignment="1">
      <alignment/>
    </xf>
    <xf numFmtId="0" fontId="12" fillId="0" borderId="14" xfId="0" applyFont="1" applyFill="1" applyBorder="1" applyAlignment="1">
      <alignment horizontal="right"/>
    </xf>
    <xf numFmtId="188" fontId="12" fillId="0" borderId="14" xfId="0" applyNumberFormat="1" applyFont="1" applyFill="1" applyBorder="1" applyAlignment="1">
      <alignment/>
    </xf>
    <xf numFmtId="188" fontId="12" fillId="0" borderId="13" xfId="0" applyNumberFormat="1" applyFont="1" applyFill="1" applyBorder="1" applyAlignment="1">
      <alignment/>
    </xf>
    <xf numFmtId="188" fontId="4" fillId="0" borderId="20" xfId="0" applyNumberFormat="1" applyFont="1" applyFill="1" applyBorder="1" applyAlignment="1">
      <alignment/>
    </xf>
    <xf numFmtId="188" fontId="4" fillId="0" borderId="15" xfId="0" applyNumberFormat="1" applyFont="1" applyFill="1" applyBorder="1" applyAlignment="1">
      <alignment/>
    </xf>
    <xf numFmtId="188" fontId="12" fillId="0" borderId="16" xfId="0" applyNumberFormat="1" applyFont="1" applyFill="1" applyBorder="1" applyAlignment="1">
      <alignment/>
    </xf>
    <xf numFmtId="188" fontId="12" fillId="0" borderId="14" xfId="48" applyNumberFormat="1" applyFont="1" applyFill="1" applyBorder="1" applyAlignment="1">
      <alignment/>
    </xf>
    <xf numFmtId="184" fontId="12" fillId="0" borderId="20" xfId="0" applyNumberFormat="1" applyFont="1" applyFill="1" applyBorder="1" applyAlignment="1">
      <alignment horizontal="right"/>
    </xf>
    <xf numFmtId="184" fontId="12" fillId="0" borderId="26" xfId="0" applyNumberFormat="1" applyFont="1" applyFill="1" applyBorder="1" applyAlignment="1">
      <alignment horizontal="right"/>
    </xf>
    <xf numFmtId="3" fontId="12" fillId="0" borderId="13" xfId="0" applyNumberFormat="1" applyFont="1" applyFill="1" applyBorder="1" applyAlignment="1">
      <alignment/>
    </xf>
    <xf numFmtId="3" fontId="12" fillId="0" borderId="22" xfId="0" applyNumberFormat="1" applyFont="1" applyFill="1" applyBorder="1" applyAlignment="1">
      <alignment/>
    </xf>
    <xf numFmtId="3" fontId="12" fillId="0" borderId="20" xfId="0" applyNumberFormat="1" applyFont="1" applyFill="1" applyBorder="1" applyAlignment="1">
      <alignment/>
    </xf>
    <xf numFmtId="3" fontId="12" fillId="0" borderId="23" xfId="0" applyNumberFormat="1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25" xfId="0" applyFont="1" applyFill="1" applyBorder="1" applyAlignment="1">
      <alignment horizontal="center"/>
    </xf>
    <xf numFmtId="0" fontId="4" fillId="0" borderId="25" xfId="0" applyFont="1" applyFill="1" applyBorder="1" applyAlignment="1">
      <alignment/>
    </xf>
    <xf numFmtId="189" fontId="4" fillId="0" borderId="15" xfId="0" applyNumberFormat="1" applyFont="1" applyFill="1" applyBorder="1" applyAlignment="1">
      <alignment horizontal="right"/>
    </xf>
    <xf numFmtId="182" fontId="4" fillId="0" borderId="15" xfId="0" applyNumberFormat="1" applyFont="1" applyFill="1" applyBorder="1" applyAlignment="1">
      <alignment/>
    </xf>
    <xf numFmtId="182" fontId="4" fillId="0" borderId="21" xfId="0" applyNumberFormat="1" applyFont="1" applyFill="1" applyBorder="1" applyAlignment="1">
      <alignment/>
    </xf>
    <xf numFmtId="182" fontId="4" fillId="0" borderId="15" xfId="0" applyNumberFormat="1" applyFont="1" applyFill="1" applyBorder="1" applyAlignment="1">
      <alignment shrinkToFit="1"/>
    </xf>
    <xf numFmtId="182" fontId="4" fillId="0" borderId="21" xfId="0" applyNumberFormat="1" applyFont="1" applyFill="1" applyBorder="1" applyAlignment="1">
      <alignment shrinkToFit="1"/>
    </xf>
    <xf numFmtId="0" fontId="4" fillId="0" borderId="2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38" fontId="0" fillId="0" borderId="0" xfId="50" applyFont="1" applyBorder="1" applyAlignment="1">
      <alignment vertical="center" shrinkToFit="1"/>
    </xf>
    <xf numFmtId="38" fontId="32" fillId="33" borderId="0" xfId="50" applyFont="1" applyFill="1" applyBorder="1" applyAlignment="1">
      <alignment vertical="center" shrinkToFit="1"/>
    </xf>
    <xf numFmtId="38" fontId="49" fillId="33" borderId="0" xfId="50" applyFont="1" applyFill="1" applyBorder="1" applyAlignment="1">
      <alignment vertical="center" shrinkToFit="1"/>
    </xf>
    <xf numFmtId="38" fontId="32" fillId="0" borderId="0" xfId="48" applyFont="1" applyBorder="1" applyAlignment="1">
      <alignment vertical="center" shrinkToFit="1"/>
    </xf>
    <xf numFmtId="38" fontId="32" fillId="33" borderId="0" xfId="48" applyFont="1" applyFill="1" applyBorder="1" applyAlignment="1">
      <alignment vertical="center" shrinkToFit="1"/>
    </xf>
    <xf numFmtId="38" fontId="49" fillId="33" borderId="0" xfId="48" applyFont="1" applyFill="1" applyBorder="1" applyAlignment="1">
      <alignment vertical="center" shrinkToFit="1"/>
    </xf>
    <xf numFmtId="38" fontId="32" fillId="0" borderId="0" xfId="50" applyFont="1" applyBorder="1" applyAlignment="1">
      <alignment vertical="center" shrinkToFit="1"/>
    </xf>
    <xf numFmtId="38" fontId="0" fillId="0" borderId="0" xfId="48" applyFont="1" applyBorder="1" applyAlignment="1">
      <alignment vertical="center" shrinkToFit="1"/>
    </xf>
    <xf numFmtId="38" fontId="49" fillId="0" borderId="0" xfId="48" applyFont="1" applyBorder="1" applyAlignment="1">
      <alignment vertical="center" shrinkToFit="1"/>
    </xf>
    <xf numFmtId="38" fontId="49" fillId="0" borderId="0" xfId="50" applyFont="1" applyBorder="1" applyAlignment="1">
      <alignment vertical="center" shrinkToFit="1"/>
    </xf>
    <xf numFmtId="38" fontId="32" fillId="0" borderId="0" xfId="48" applyFont="1" applyFill="1" applyBorder="1" applyAlignment="1">
      <alignment vertical="center" shrinkToFit="1"/>
    </xf>
    <xf numFmtId="38" fontId="49" fillId="0" borderId="0" xfId="48" applyFont="1" applyFill="1" applyBorder="1" applyAlignment="1">
      <alignment vertical="center" shrinkToFit="1"/>
    </xf>
    <xf numFmtId="0" fontId="4" fillId="0" borderId="18" xfId="0" applyFont="1" applyFill="1" applyBorder="1" applyAlignment="1">
      <alignment horizontal="right"/>
    </xf>
    <xf numFmtId="188" fontId="12" fillId="0" borderId="13" xfId="48" applyNumberFormat="1" applyFont="1" applyFill="1" applyBorder="1" applyAlignment="1">
      <alignment/>
    </xf>
    <xf numFmtId="0" fontId="4" fillId="0" borderId="14" xfId="0" applyFont="1" applyFill="1" applyBorder="1" applyAlignment="1">
      <alignment wrapText="1"/>
    </xf>
    <xf numFmtId="0" fontId="4" fillId="0" borderId="14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 horizontal="right"/>
    </xf>
    <xf numFmtId="3" fontId="0" fillId="0" borderId="13" xfId="0" applyNumberFormat="1" applyFont="1" applyFill="1" applyBorder="1" applyAlignment="1">
      <alignment horizontal="center"/>
    </xf>
    <xf numFmtId="3" fontId="0" fillId="0" borderId="13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0" fontId="0" fillId="0" borderId="22" xfId="0" applyFont="1" applyFill="1" applyBorder="1" applyAlignment="1">
      <alignment horizontal="center"/>
    </xf>
    <xf numFmtId="3" fontId="0" fillId="0" borderId="22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38" fontId="12" fillId="0" borderId="0" xfId="48" applyFont="1" applyFill="1" applyAlignment="1">
      <alignment/>
    </xf>
    <xf numFmtId="188" fontId="12" fillId="0" borderId="24" xfId="0" applyNumberFormat="1" applyFont="1" applyFill="1" applyBorder="1" applyAlignment="1">
      <alignment/>
    </xf>
    <xf numFmtId="188" fontId="4" fillId="0" borderId="24" xfId="0" applyNumberFormat="1" applyFont="1" applyFill="1" applyBorder="1" applyAlignment="1">
      <alignment/>
    </xf>
    <xf numFmtId="188" fontId="12" fillId="0" borderId="24" xfId="48" applyNumberFormat="1" applyFont="1" applyFill="1" applyBorder="1" applyAlignment="1">
      <alignment/>
    </xf>
    <xf numFmtId="188" fontId="4" fillId="0" borderId="24" xfId="48" applyNumberFormat="1" applyFont="1" applyFill="1" applyBorder="1" applyAlignment="1">
      <alignment/>
    </xf>
    <xf numFmtId="182" fontId="4" fillId="0" borderId="26" xfId="0" applyNumberFormat="1" applyFont="1" applyFill="1" applyBorder="1" applyAlignment="1">
      <alignment/>
    </xf>
    <xf numFmtId="189" fontId="4" fillId="0" borderId="26" xfId="0" applyNumberFormat="1" applyFont="1" applyFill="1" applyBorder="1" applyAlignment="1">
      <alignment/>
    </xf>
    <xf numFmtId="181" fontId="0" fillId="0" borderId="24" xfId="0" applyNumberFormat="1" applyFill="1" applyBorder="1" applyAlignment="1">
      <alignment horizontal="right"/>
    </xf>
    <xf numFmtId="181" fontId="0" fillId="0" borderId="25" xfId="0" applyNumberFormat="1" applyFill="1" applyBorder="1" applyAlignment="1">
      <alignment horizontal="right"/>
    </xf>
    <xf numFmtId="181" fontId="12" fillId="0" borderId="24" xfId="0" applyNumberFormat="1" applyFont="1" applyFill="1" applyBorder="1" applyAlignment="1">
      <alignment horizontal="right"/>
    </xf>
    <xf numFmtId="181" fontId="12" fillId="0" borderId="25" xfId="0" applyNumberFormat="1" applyFont="1" applyFill="1" applyBorder="1" applyAlignment="1">
      <alignment horizontal="right"/>
    </xf>
    <xf numFmtId="180" fontId="12" fillId="0" borderId="24" xfId="0" applyNumberFormat="1" applyFont="1" applyFill="1" applyBorder="1" applyAlignment="1">
      <alignment horizontal="right"/>
    </xf>
    <xf numFmtId="180" fontId="12" fillId="0" borderId="25" xfId="0" applyNumberFormat="1" applyFont="1" applyFill="1" applyBorder="1" applyAlignment="1">
      <alignment horizontal="right"/>
    </xf>
    <xf numFmtId="184" fontId="0" fillId="0" borderId="24" xfId="0" applyNumberFormat="1" applyFont="1" applyFill="1" applyBorder="1" applyAlignment="1">
      <alignment horizontal="right"/>
    </xf>
    <xf numFmtId="184" fontId="0" fillId="0" borderId="25" xfId="0" applyNumberFormat="1" applyFont="1" applyFill="1" applyBorder="1" applyAlignment="1">
      <alignment horizontal="right"/>
    </xf>
    <xf numFmtId="180" fontId="0" fillId="0" borderId="24" xfId="0" applyNumberFormat="1" applyFill="1" applyBorder="1" applyAlignment="1">
      <alignment horizontal="right"/>
    </xf>
    <xf numFmtId="180" fontId="0" fillId="0" borderId="25" xfId="0" applyNumberFormat="1" applyFill="1" applyBorder="1" applyAlignment="1">
      <alignment horizontal="right"/>
    </xf>
    <xf numFmtId="180" fontId="12" fillId="0" borderId="16" xfId="0" applyNumberFormat="1" applyFont="1" applyFill="1" applyBorder="1" applyAlignment="1">
      <alignment horizontal="right"/>
    </xf>
    <xf numFmtId="180" fontId="12" fillId="0" borderId="17" xfId="0" applyNumberFormat="1" applyFont="1" applyFill="1" applyBorder="1" applyAlignment="1">
      <alignment horizontal="right"/>
    </xf>
    <xf numFmtId="184" fontId="12" fillId="0" borderId="16" xfId="0" applyNumberFormat="1" applyFont="1" applyFill="1" applyBorder="1" applyAlignment="1">
      <alignment horizontal="right"/>
    </xf>
    <xf numFmtId="184" fontId="12" fillId="0" borderId="17" xfId="0" applyNumberFormat="1" applyFont="1" applyFill="1" applyBorder="1" applyAlignment="1">
      <alignment horizontal="right"/>
    </xf>
    <xf numFmtId="184" fontId="0" fillId="0" borderId="16" xfId="0" applyNumberFormat="1" applyFont="1" applyFill="1" applyBorder="1" applyAlignment="1">
      <alignment horizontal="right"/>
    </xf>
    <xf numFmtId="184" fontId="0" fillId="0" borderId="17" xfId="0" applyNumberFormat="1" applyFont="1" applyFill="1" applyBorder="1" applyAlignment="1">
      <alignment horizontal="right"/>
    </xf>
    <xf numFmtId="0" fontId="0" fillId="0" borderId="16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7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84" fontId="0" fillId="0" borderId="24" xfId="0" applyNumberFormat="1" applyFill="1" applyBorder="1" applyAlignment="1">
      <alignment horizontal="right"/>
    </xf>
    <xf numFmtId="184" fontId="0" fillId="0" borderId="25" xfId="0" applyNumberFormat="1" applyFill="1" applyBorder="1" applyAlignment="1">
      <alignment horizontal="right"/>
    </xf>
    <xf numFmtId="185" fontId="0" fillId="0" borderId="24" xfId="0" applyNumberFormat="1" applyFill="1" applyBorder="1" applyAlignment="1">
      <alignment horizontal="right"/>
    </xf>
    <xf numFmtId="185" fontId="0" fillId="0" borderId="25" xfId="0" applyNumberFormat="1" applyFill="1" applyBorder="1" applyAlignment="1">
      <alignment horizontal="right"/>
    </xf>
    <xf numFmtId="186" fontId="0" fillId="0" borderId="24" xfId="0" applyNumberFormat="1" applyFill="1" applyBorder="1" applyAlignment="1">
      <alignment horizontal="right"/>
    </xf>
    <xf numFmtId="186" fontId="0" fillId="0" borderId="25" xfId="0" applyNumberFormat="1" applyFill="1" applyBorder="1" applyAlignment="1">
      <alignment horizontal="right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12" fillId="0" borderId="13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12" fillId="0" borderId="12" xfId="0" applyFont="1" applyFill="1" applyBorder="1" applyAlignment="1">
      <alignment horizontal="right"/>
    </xf>
    <xf numFmtId="0" fontId="12" fillId="0" borderId="16" xfId="0" applyFont="1" applyFill="1" applyBorder="1" applyAlignment="1">
      <alignment horizontal="left"/>
    </xf>
    <xf numFmtId="0" fontId="12" fillId="0" borderId="17" xfId="0" applyFont="1" applyFill="1" applyBorder="1" applyAlignment="1">
      <alignment horizontal="left"/>
    </xf>
    <xf numFmtId="0" fontId="12" fillId="0" borderId="11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right"/>
    </xf>
    <xf numFmtId="0" fontId="4" fillId="0" borderId="20" xfId="0" applyFont="1" applyFill="1" applyBorder="1" applyAlignment="1">
      <alignment horizontal="distributed" vertical="center" indent="1"/>
    </xf>
    <xf numFmtId="0" fontId="4" fillId="0" borderId="21" xfId="0" applyFont="1" applyFill="1" applyBorder="1" applyAlignment="1">
      <alignment horizontal="distributed" vertical="center" indent="1"/>
    </xf>
    <xf numFmtId="0" fontId="4" fillId="0" borderId="15" xfId="0" applyFont="1" applyFill="1" applyBorder="1" applyAlignment="1">
      <alignment horizontal="distributed" vertical="center" indent="1"/>
    </xf>
    <xf numFmtId="0" fontId="0" fillId="0" borderId="20" xfId="0" applyFont="1" applyFill="1" applyBorder="1" applyAlignment="1">
      <alignment horizontal="distributed" vertical="center" indent="1"/>
    </xf>
    <xf numFmtId="0" fontId="0" fillId="0" borderId="21" xfId="0" applyFont="1" applyFill="1" applyBorder="1" applyAlignment="1">
      <alignment horizontal="distributed" vertical="center" indent="1"/>
    </xf>
    <xf numFmtId="0" fontId="0" fillId="0" borderId="15" xfId="0" applyFont="1" applyFill="1" applyBorder="1" applyAlignment="1">
      <alignment horizontal="distributed" vertical="center" indent="1"/>
    </xf>
    <xf numFmtId="0" fontId="4" fillId="0" borderId="20" xfId="0" applyFont="1" applyFill="1" applyBorder="1" applyAlignment="1">
      <alignment horizontal="distributed" vertical="center" indent="1" shrinkToFit="1"/>
    </xf>
    <xf numFmtId="0" fontId="4" fillId="0" borderId="21" xfId="0" applyFont="1" applyFill="1" applyBorder="1" applyAlignment="1">
      <alignment horizontal="distributed" vertical="center" indent="1" shrinkToFit="1"/>
    </xf>
    <xf numFmtId="0" fontId="4" fillId="0" borderId="15" xfId="0" applyFont="1" applyFill="1" applyBorder="1" applyAlignment="1">
      <alignment horizontal="distributed" vertical="center" indent="1" shrinkToFit="1"/>
    </xf>
    <xf numFmtId="0" fontId="4" fillId="0" borderId="20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177" fontId="0" fillId="0" borderId="14" xfId="0" applyNumberFormat="1" applyFill="1" applyBorder="1" applyAlignment="1">
      <alignment horizontal="right"/>
    </xf>
    <xf numFmtId="177" fontId="0" fillId="0" borderId="18" xfId="0" applyNumberFormat="1" applyFill="1" applyBorder="1" applyAlignment="1">
      <alignment horizontal="right"/>
    </xf>
    <xf numFmtId="38" fontId="0" fillId="0" borderId="14" xfId="0" applyNumberFormat="1" applyFill="1" applyBorder="1" applyAlignment="1">
      <alignment horizontal="right"/>
    </xf>
    <xf numFmtId="38" fontId="0" fillId="0" borderId="18" xfId="0" applyNumberFormat="1" applyFill="1" applyBorder="1" applyAlignment="1">
      <alignment horizontal="right"/>
    </xf>
    <xf numFmtId="0" fontId="0" fillId="0" borderId="16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177" fontId="12" fillId="0" borderId="13" xfId="0" applyNumberFormat="1" applyFont="1" applyFill="1" applyBorder="1" applyAlignment="1">
      <alignment horizontal="right"/>
    </xf>
    <xf numFmtId="177" fontId="12" fillId="0" borderId="0" xfId="0" applyNumberFormat="1" applyFont="1" applyFill="1" applyBorder="1" applyAlignment="1">
      <alignment horizontal="right"/>
    </xf>
    <xf numFmtId="38" fontId="12" fillId="0" borderId="16" xfId="48" applyFont="1" applyFill="1" applyBorder="1" applyAlignment="1">
      <alignment horizontal="right"/>
    </xf>
    <xf numFmtId="38" fontId="12" fillId="0" borderId="17" xfId="48" applyFont="1" applyFill="1" applyBorder="1" applyAlignment="1">
      <alignment horizontal="right"/>
    </xf>
    <xf numFmtId="38" fontId="12" fillId="0" borderId="13" xfId="48" applyFont="1" applyFill="1" applyBorder="1" applyAlignment="1">
      <alignment horizontal="right"/>
    </xf>
    <xf numFmtId="38" fontId="12" fillId="0" borderId="0" xfId="48" applyFont="1" applyFill="1" applyBorder="1" applyAlignment="1">
      <alignment horizontal="right"/>
    </xf>
    <xf numFmtId="38" fontId="12" fillId="0" borderId="14" xfId="48" applyFont="1" applyFill="1" applyBorder="1" applyAlignment="1">
      <alignment horizontal="right"/>
    </xf>
    <xf numFmtId="38" fontId="12" fillId="0" borderId="18" xfId="48" applyFont="1" applyFill="1" applyBorder="1" applyAlignment="1">
      <alignment horizontal="right"/>
    </xf>
    <xf numFmtId="38" fontId="12" fillId="0" borderId="10" xfId="48" applyFont="1" applyFill="1" applyBorder="1" applyAlignment="1">
      <alignment horizontal="right"/>
    </xf>
    <xf numFmtId="38" fontId="12" fillId="0" borderId="24" xfId="48" applyFont="1" applyFill="1" applyBorder="1" applyAlignment="1">
      <alignment horizontal="right"/>
    </xf>
    <xf numFmtId="38" fontId="12" fillId="0" borderId="25" xfId="48" applyFont="1" applyFill="1" applyBorder="1" applyAlignment="1">
      <alignment horizontal="right"/>
    </xf>
    <xf numFmtId="38" fontId="12" fillId="0" borderId="19" xfId="48" applyFont="1" applyFill="1" applyBorder="1" applyAlignment="1">
      <alignment horizontal="right"/>
    </xf>
    <xf numFmtId="0" fontId="0" fillId="0" borderId="24" xfId="0" applyFill="1" applyBorder="1" applyAlignment="1">
      <alignment horizontal="left"/>
    </xf>
    <xf numFmtId="0" fontId="0" fillId="0" borderId="25" xfId="0" applyFill="1" applyBorder="1" applyAlignment="1">
      <alignment horizontal="left"/>
    </xf>
    <xf numFmtId="0" fontId="0" fillId="0" borderId="19" xfId="0" applyFill="1" applyBorder="1" applyAlignment="1">
      <alignment horizontal="left"/>
    </xf>
    <xf numFmtId="0" fontId="12" fillId="0" borderId="24" xfId="0" applyFont="1" applyFill="1" applyBorder="1" applyAlignment="1">
      <alignment horizontal="right"/>
    </xf>
    <xf numFmtId="0" fontId="12" fillId="0" borderId="25" xfId="0" applyFont="1" applyFill="1" applyBorder="1" applyAlignment="1">
      <alignment horizontal="right"/>
    </xf>
    <xf numFmtId="38" fontId="12" fillId="0" borderId="12" xfId="48" applyFont="1" applyFill="1" applyBorder="1" applyAlignment="1">
      <alignment horizontal="right"/>
    </xf>
    <xf numFmtId="0" fontId="0" fillId="0" borderId="13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12" xfId="0" applyFill="1" applyBorder="1" applyAlignment="1">
      <alignment horizontal="right"/>
    </xf>
    <xf numFmtId="0" fontId="12" fillId="0" borderId="11" xfId="0" applyFont="1" applyFill="1" applyBorder="1" applyAlignment="1">
      <alignment horizontal="right"/>
    </xf>
    <xf numFmtId="0" fontId="12" fillId="0" borderId="10" xfId="0" applyFont="1" applyFill="1" applyBorder="1" applyAlignment="1">
      <alignment horizontal="right"/>
    </xf>
    <xf numFmtId="0" fontId="0" fillId="0" borderId="18" xfId="0" applyFill="1" applyBorder="1" applyAlignment="1">
      <alignment horizontal="right"/>
    </xf>
    <xf numFmtId="0" fontId="0" fillId="0" borderId="17" xfId="0" applyFill="1" applyBorder="1" applyAlignment="1">
      <alignment horizontal="center"/>
    </xf>
    <xf numFmtId="38" fontId="12" fillId="0" borderId="11" xfId="48" applyFont="1" applyFill="1" applyBorder="1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K140"/>
  <sheetViews>
    <sheetView tabSelected="1" view="pageBreakPreview" zoomScaleNormal="85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L9" sqref="L9"/>
    </sheetView>
  </sheetViews>
  <sheetFormatPr defaultColWidth="10.625" defaultRowHeight="12.75"/>
  <cols>
    <col min="1" max="1" width="24.75390625" style="15" customWidth="1"/>
    <col min="2" max="2" width="16.75390625" style="15" customWidth="1"/>
    <col min="3" max="3" width="18.00390625" style="15" customWidth="1"/>
    <col min="4" max="7" width="16.75390625" style="15" customWidth="1"/>
    <col min="8" max="8" width="18.00390625" style="15" customWidth="1"/>
    <col min="9" max="9" width="13.75390625" style="15" customWidth="1"/>
    <col min="10" max="10" width="10.75390625" style="15" customWidth="1"/>
    <col min="11" max="16384" width="10.625" style="15" customWidth="1"/>
  </cols>
  <sheetData>
    <row r="1" ht="12.75">
      <c r="A1" s="73" t="s">
        <v>270</v>
      </c>
    </row>
    <row r="2" ht="12.75"/>
    <row r="3" ht="12.75">
      <c r="A3" s="24" t="s">
        <v>3</v>
      </c>
    </row>
    <row r="4" ht="12.75"/>
    <row r="5" spans="1:10" ht="12.75">
      <c r="A5" s="25" t="s">
        <v>2</v>
      </c>
      <c r="B5" s="25"/>
      <c r="C5" s="25"/>
      <c r="D5" s="25"/>
      <c r="E5" s="25"/>
      <c r="F5" s="25"/>
      <c r="G5" s="25"/>
      <c r="H5" s="25"/>
      <c r="I5" s="25" t="s">
        <v>7</v>
      </c>
      <c r="J5" s="24"/>
    </row>
    <row r="6" spans="1:10" ht="12.75">
      <c r="A6" s="59"/>
      <c r="B6" s="89"/>
      <c r="C6" s="90" t="s">
        <v>10</v>
      </c>
      <c r="D6" s="91"/>
      <c r="E6" s="89"/>
      <c r="F6" s="90" t="s">
        <v>11</v>
      </c>
      <c r="G6" s="91"/>
      <c r="H6" s="98" t="s">
        <v>12</v>
      </c>
      <c r="I6" s="97" t="s">
        <v>13</v>
      </c>
      <c r="J6" s="27"/>
    </row>
    <row r="7" spans="1:10" ht="12" customHeight="1">
      <c r="A7" s="30" t="s">
        <v>16</v>
      </c>
      <c r="B7" s="74" t="s">
        <v>271</v>
      </c>
      <c r="C7" s="74" t="s">
        <v>272</v>
      </c>
      <c r="D7" s="21" t="s">
        <v>17</v>
      </c>
      <c r="E7" s="74" t="s">
        <v>271</v>
      </c>
      <c r="F7" s="75" t="s">
        <v>273</v>
      </c>
      <c r="G7" s="21" t="s">
        <v>18</v>
      </c>
      <c r="H7" s="30" t="s">
        <v>19</v>
      </c>
      <c r="I7" s="34" t="s">
        <v>20</v>
      </c>
      <c r="J7" s="27"/>
    </row>
    <row r="8" spans="1:10" ht="12.75">
      <c r="A8" s="26"/>
      <c r="B8" s="22" t="s">
        <v>23</v>
      </c>
      <c r="C8" s="52" t="s">
        <v>24</v>
      </c>
      <c r="D8" s="23"/>
      <c r="E8" s="22" t="s">
        <v>23</v>
      </c>
      <c r="F8" s="76" t="s">
        <v>274</v>
      </c>
      <c r="G8" s="23"/>
      <c r="H8" s="28" t="s">
        <v>25</v>
      </c>
      <c r="I8" s="40" t="s">
        <v>26</v>
      </c>
      <c r="J8" s="27"/>
    </row>
    <row r="9" spans="1:10" ht="12.75">
      <c r="A9" s="26" t="s">
        <v>28</v>
      </c>
      <c r="B9" s="53">
        <f>SUM(B10:B13)</f>
        <v>7181188000</v>
      </c>
      <c r="C9" s="53">
        <f>D9-B9</f>
        <v>433462000</v>
      </c>
      <c r="D9" s="53">
        <f>SUM(D10:D13)</f>
        <v>7614650000</v>
      </c>
      <c r="E9" s="53">
        <f>SUM(E10:E13)</f>
        <v>3771041433</v>
      </c>
      <c r="F9" s="53">
        <f>G9-E9</f>
        <v>3924430313</v>
      </c>
      <c r="G9" s="53">
        <f>SUM(G10:G13)</f>
        <v>7695471746</v>
      </c>
      <c r="H9" s="53">
        <f>G9-D9</f>
        <v>80821746</v>
      </c>
      <c r="I9" s="60">
        <f>G9/D9*100</f>
        <v>101.06139804193232</v>
      </c>
      <c r="J9" s="27"/>
    </row>
    <row r="10" spans="1:10" ht="12.75">
      <c r="A10" s="26" t="s">
        <v>22</v>
      </c>
      <c r="B10" s="77">
        <v>4668649000</v>
      </c>
      <c r="C10" s="53">
        <f>D10-B10</f>
        <v>304852000</v>
      </c>
      <c r="D10" s="77">
        <v>4973501000</v>
      </c>
      <c r="E10" s="77">
        <v>2382319558</v>
      </c>
      <c r="F10" s="53">
        <f aca="true" t="shared" si="0" ref="F10:F16">G10-E10</f>
        <v>2667371171</v>
      </c>
      <c r="G10" s="77">
        <v>5049690729</v>
      </c>
      <c r="H10" s="53">
        <f aca="true" t="shared" si="1" ref="H10:H35">G10-D10</f>
        <v>76189729</v>
      </c>
      <c r="I10" s="60">
        <f>G10/D10*100</f>
        <v>101.5319134147153</v>
      </c>
      <c r="J10" s="27"/>
    </row>
    <row r="11" spans="1:10" ht="12.75">
      <c r="A11" s="26" t="s">
        <v>27</v>
      </c>
      <c r="B11" s="77">
        <v>1913077000</v>
      </c>
      <c r="C11" s="53">
        <f>D11-B11</f>
        <v>128610000</v>
      </c>
      <c r="D11" s="77">
        <v>2041687000</v>
      </c>
      <c r="E11" s="77">
        <v>1002847953</v>
      </c>
      <c r="F11" s="53">
        <f t="shared" si="0"/>
        <v>1068372721</v>
      </c>
      <c r="G11" s="77">
        <v>2071220674</v>
      </c>
      <c r="H11" s="53">
        <f t="shared" si="1"/>
        <v>29533674</v>
      </c>
      <c r="I11" s="60">
        <f>G11/D11*100</f>
        <v>101.44653289167242</v>
      </c>
      <c r="J11" s="27"/>
    </row>
    <row r="12" spans="1:10" ht="12.75">
      <c r="A12" s="27" t="s">
        <v>29</v>
      </c>
      <c r="B12" s="54"/>
      <c r="C12" s="54"/>
      <c r="D12" s="54"/>
      <c r="E12" s="54"/>
      <c r="F12" s="54"/>
      <c r="G12" s="54"/>
      <c r="H12" s="54"/>
      <c r="I12" s="61"/>
      <c r="J12" s="27"/>
    </row>
    <row r="13" spans="1:10" ht="12.75">
      <c r="A13" s="26" t="s">
        <v>30</v>
      </c>
      <c r="B13" s="77">
        <v>599462000</v>
      </c>
      <c r="C13" s="53">
        <f>D13-B13</f>
        <v>0</v>
      </c>
      <c r="D13" s="77">
        <v>599462000</v>
      </c>
      <c r="E13" s="77">
        <v>385873922</v>
      </c>
      <c r="F13" s="53">
        <f t="shared" si="0"/>
        <v>188686421</v>
      </c>
      <c r="G13" s="77">
        <v>574560343</v>
      </c>
      <c r="H13" s="53">
        <f t="shared" si="1"/>
        <v>-24901657</v>
      </c>
      <c r="I13" s="60">
        <f>G13/D13*100</f>
        <v>95.84599907917433</v>
      </c>
      <c r="J13" s="27"/>
    </row>
    <row r="14" spans="1:10" ht="12.75">
      <c r="A14" s="26" t="s">
        <v>32</v>
      </c>
      <c r="B14" s="53">
        <f>SUM(B15:B29)</f>
        <v>2014556000</v>
      </c>
      <c r="C14" s="53">
        <f>D14-B14</f>
        <v>344646000</v>
      </c>
      <c r="D14" s="53">
        <f>SUM(D15:D29)</f>
        <v>2359202000</v>
      </c>
      <c r="E14" s="53">
        <f>SUM(E15:E29)</f>
        <v>675617562</v>
      </c>
      <c r="F14" s="53">
        <f t="shared" si="0"/>
        <v>1685772577</v>
      </c>
      <c r="G14" s="53">
        <f>SUM(G15:G29)</f>
        <v>2361390139</v>
      </c>
      <c r="H14" s="53">
        <f t="shared" si="1"/>
        <v>2188139</v>
      </c>
      <c r="I14" s="60">
        <f>G14/D14*100</f>
        <v>100.09274911601464</v>
      </c>
      <c r="J14" s="27"/>
    </row>
    <row r="15" spans="1:10" ht="12" customHeight="1">
      <c r="A15" s="27" t="s">
        <v>33</v>
      </c>
      <c r="B15" s="54"/>
      <c r="C15" s="54"/>
      <c r="D15" s="54"/>
      <c r="E15" s="54"/>
      <c r="F15" s="54"/>
      <c r="G15" s="54"/>
      <c r="H15" s="54"/>
      <c r="I15" s="61"/>
      <c r="J15" s="27"/>
    </row>
    <row r="16" spans="1:10" ht="12.75">
      <c r="A16" s="26" t="s">
        <v>34</v>
      </c>
      <c r="B16" s="77">
        <v>10000</v>
      </c>
      <c r="C16" s="53">
        <f>D16-B16</f>
        <v>0</v>
      </c>
      <c r="D16" s="77">
        <v>10000</v>
      </c>
      <c r="E16" s="77">
        <v>2886</v>
      </c>
      <c r="F16" s="53">
        <f t="shared" si="0"/>
        <v>4007</v>
      </c>
      <c r="G16" s="77">
        <v>6893</v>
      </c>
      <c r="H16" s="53">
        <f t="shared" si="1"/>
        <v>-3107</v>
      </c>
      <c r="I16" s="60">
        <f>G16/D16*100</f>
        <v>68.93</v>
      </c>
      <c r="J16" s="27"/>
    </row>
    <row r="17" spans="1:10" ht="12.75">
      <c r="A17" s="27" t="s">
        <v>35</v>
      </c>
      <c r="B17" s="54"/>
      <c r="C17" s="54"/>
      <c r="D17" s="54"/>
      <c r="E17" s="54"/>
      <c r="F17" s="54"/>
      <c r="G17" s="54"/>
      <c r="H17" s="54"/>
      <c r="I17" s="61"/>
      <c r="J17" s="27"/>
    </row>
    <row r="18" spans="1:10" ht="12.75">
      <c r="A18" s="26" t="s">
        <v>36</v>
      </c>
      <c r="B18" s="77">
        <v>309768000</v>
      </c>
      <c r="C18" s="53">
        <f>D18-B18</f>
        <v>2293000</v>
      </c>
      <c r="D18" s="77">
        <v>312061000</v>
      </c>
      <c r="E18" s="77">
        <v>237600000</v>
      </c>
      <c r="F18" s="53">
        <f>G18-E18</f>
        <v>71266026</v>
      </c>
      <c r="G18" s="77">
        <v>308866026</v>
      </c>
      <c r="H18" s="53">
        <f t="shared" si="1"/>
        <v>-3194974</v>
      </c>
      <c r="I18" s="60">
        <f>G18/D18*100</f>
        <v>98.97617004367736</v>
      </c>
      <c r="J18" s="27"/>
    </row>
    <row r="19" spans="1:10" ht="12.75">
      <c r="A19" s="26" t="s">
        <v>37</v>
      </c>
      <c r="B19" s="77">
        <v>1040476000</v>
      </c>
      <c r="C19" s="53">
        <f>D19-B19</f>
        <v>342353000</v>
      </c>
      <c r="D19" s="77">
        <v>1382829000</v>
      </c>
      <c r="E19" s="53">
        <v>149448000</v>
      </c>
      <c r="F19" s="53">
        <f>G19-E19</f>
        <v>1220532000</v>
      </c>
      <c r="G19" s="77">
        <v>1369980000</v>
      </c>
      <c r="H19" s="53">
        <f t="shared" si="1"/>
        <v>-12849000</v>
      </c>
      <c r="I19" s="60">
        <f>G19/D19*100</f>
        <v>99.07081786685121</v>
      </c>
      <c r="J19" s="27"/>
    </row>
    <row r="20" spans="1:10" ht="12.75">
      <c r="A20" s="27" t="s">
        <v>38</v>
      </c>
      <c r="B20" s="54"/>
      <c r="C20" s="54"/>
      <c r="D20" s="54"/>
      <c r="E20" s="54"/>
      <c r="F20" s="54"/>
      <c r="G20" s="54"/>
      <c r="H20" s="54"/>
      <c r="I20" s="61"/>
      <c r="J20" s="27"/>
    </row>
    <row r="21" spans="1:10" ht="12.75">
      <c r="A21" s="26" t="s">
        <v>39</v>
      </c>
      <c r="B21" s="77">
        <v>270241000</v>
      </c>
      <c r="C21" s="53">
        <f>D21-B21</f>
        <v>0</v>
      </c>
      <c r="D21" s="77">
        <v>270241000</v>
      </c>
      <c r="E21" s="77">
        <v>267000000</v>
      </c>
      <c r="F21" s="53">
        <f>G21-E21</f>
        <v>20652000</v>
      </c>
      <c r="G21" s="77">
        <v>287652000</v>
      </c>
      <c r="H21" s="53">
        <f t="shared" si="1"/>
        <v>17411000</v>
      </c>
      <c r="I21" s="60">
        <f>G21/D21*100</f>
        <v>106.44276775174752</v>
      </c>
      <c r="J21" s="27"/>
    </row>
    <row r="22" spans="1:10" ht="12.75">
      <c r="A22" s="27" t="s">
        <v>176</v>
      </c>
      <c r="B22" s="57"/>
      <c r="C22" s="57"/>
      <c r="D22" s="57"/>
      <c r="E22" s="57"/>
      <c r="F22" s="57"/>
      <c r="G22" s="57"/>
      <c r="H22" s="57"/>
      <c r="I22" s="58"/>
      <c r="J22" s="27"/>
    </row>
    <row r="23" spans="1:10" ht="12.75">
      <c r="A23" s="26" t="s">
        <v>177</v>
      </c>
      <c r="B23" s="77">
        <v>332386000</v>
      </c>
      <c r="C23" s="53">
        <f>D23-B23</f>
        <v>0</v>
      </c>
      <c r="D23" s="77">
        <v>332386000</v>
      </c>
      <c r="E23" s="77">
        <v>0</v>
      </c>
      <c r="F23" s="53">
        <f>G23-E23</f>
        <v>331586359</v>
      </c>
      <c r="G23" s="77">
        <v>331586359</v>
      </c>
      <c r="H23" s="53">
        <f>G23-D23</f>
        <v>-799641</v>
      </c>
      <c r="I23" s="60">
        <f>G23/D23*100</f>
        <v>99.75942398295958</v>
      </c>
      <c r="J23" s="27"/>
    </row>
    <row r="24" spans="1:10" ht="12.75">
      <c r="A24" s="27" t="s">
        <v>178</v>
      </c>
      <c r="B24" s="54"/>
      <c r="C24" s="54"/>
      <c r="D24" s="54"/>
      <c r="E24" s="54"/>
      <c r="F24" s="54"/>
      <c r="G24" s="54"/>
      <c r="H24" s="54"/>
      <c r="I24" s="61"/>
      <c r="J24" s="27"/>
    </row>
    <row r="25" spans="1:10" ht="12.75">
      <c r="A25" s="26" t="s">
        <v>41</v>
      </c>
      <c r="B25" s="77">
        <v>1000</v>
      </c>
      <c r="C25" s="53">
        <f>D25-B25</f>
        <v>0</v>
      </c>
      <c r="D25" s="77">
        <v>1000</v>
      </c>
      <c r="E25" s="77">
        <v>0</v>
      </c>
      <c r="F25" s="53">
        <f>G25-E25</f>
        <v>0</v>
      </c>
      <c r="G25" s="77">
        <v>0</v>
      </c>
      <c r="H25" s="53">
        <f t="shared" si="1"/>
        <v>-1000</v>
      </c>
      <c r="I25" s="60">
        <f>G25/D25*100</f>
        <v>0</v>
      </c>
      <c r="J25" s="27"/>
    </row>
    <row r="26" spans="1:10" ht="12.75">
      <c r="A26" s="27" t="s">
        <v>179</v>
      </c>
      <c r="B26" s="54"/>
      <c r="C26" s="54"/>
      <c r="D26" s="54"/>
      <c r="E26" s="54"/>
      <c r="F26" s="54"/>
      <c r="G26" s="54"/>
      <c r="H26" s="54"/>
      <c r="I26" s="61"/>
      <c r="J26" s="27"/>
    </row>
    <row r="27" spans="1:10" ht="12.75">
      <c r="A27" s="26" t="s">
        <v>42</v>
      </c>
      <c r="B27" s="77">
        <v>1000</v>
      </c>
      <c r="C27" s="53">
        <f>D27-B27</f>
        <v>0</v>
      </c>
      <c r="D27" s="77">
        <v>1000</v>
      </c>
      <c r="E27" s="77">
        <v>0</v>
      </c>
      <c r="F27" s="53">
        <f>G27-E27</f>
        <v>0</v>
      </c>
      <c r="G27" s="77">
        <v>0</v>
      </c>
      <c r="H27" s="53">
        <f t="shared" si="1"/>
        <v>-1000</v>
      </c>
      <c r="I27" s="60">
        <f>G27/D27*100</f>
        <v>0</v>
      </c>
      <c r="J27" s="27"/>
    </row>
    <row r="28" spans="1:10" ht="12.75">
      <c r="A28" s="27" t="s">
        <v>189</v>
      </c>
      <c r="B28" s="54"/>
      <c r="C28" s="54"/>
      <c r="D28" s="54"/>
      <c r="E28" s="54"/>
      <c r="F28" s="54"/>
      <c r="G28" s="54"/>
      <c r="H28" s="54"/>
      <c r="I28" s="61"/>
      <c r="J28" s="27"/>
    </row>
    <row r="29" spans="1:10" ht="12.75">
      <c r="A29" s="27" t="s">
        <v>44</v>
      </c>
      <c r="B29" s="78">
        <v>61673000</v>
      </c>
      <c r="C29" s="54">
        <f>D29-B29</f>
        <v>0</v>
      </c>
      <c r="D29" s="78">
        <v>61673000</v>
      </c>
      <c r="E29" s="78">
        <v>21566676</v>
      </c>
      <c r="F29" s="54">
        <f>G29-E29</f>
        <v>41732185</v>
      </c>
      <c r="G29" s="78">
        <v>63298861</v>
      </c>
      <c r="H29" s="54">
        <f t="shared" si="1"/>
        <v>1625861</v>
      </c>
      <c r="I29" s="61">
        <f>G29/D29*100</f>
        <v>102.63626060026267</v>
      </c>
      <c r="J29" s="27"/>
    </row>
    <row r="30" spans="1:10" s="1" customFormat="1" ht="12.75">
      <c r="A30" s="59"/>
      <c r="B30" s="57"/>
      <c r="C30" s="57"/>
      <c r="D30" s="57"/>
      <c r="E30" s="57"/>
      <c r="F30" s="57"/>
      <c r="G30" s="57"/>
      <c r="H30" s="57"/>
      <c r="I30" s="58"/>
      <c r="J30" s="29"/>
    </row>
    <row r="31" spans="1:10" s="1" customFormat="1" ht="12.75">
      <c r="A31" s="30" t="s">
        <v>181</v>
      </c>
      <c r="B31" s="54">
        <f aca="true" t="shared" si="2" ref="B31:H31">B9+B14</f>
        <v>9195744000</v>
      </c>
      <c r="C31" s="54">
        <f t="shared" si="2"/>
        <v>778108000</v>
      </c>
      <c r="D31" s="54">
        <f t="shared" si="2"/>
        <v>9973852000</v>
      </c>
      <c r="E31" s="54">
        <f t="shared" si="2"/>
        <v>4446658995</v>
      </c>
      <c r="F31" s="54">
        <f t="shared" si="2"/>
        <v>5610202890</v>
      </c>
      <c r="G31" s="54">
        <f t="shared" si="2"/>
        <v>10056861885</v>
      </c>
      <c r="H31" s="54">
        <f t="shared" si="2"/>
        <v>83009885</v>
      </c>
      <c r="I31" s="61">
        <f>G31/D31*100</f>
        <v>100.83227508288672</v>
      </c>
      <c r="J31" s="29"/>
    </row>
    <row r="32" spans="1:10" s="1" customFormat="1" ht="13.5" thickBot="1">
      <c r="A32" s="70"/>
      <c r="B32" s="71"/>
      <c r="C32" s="71"/>
      <c r="D32" s="71"/>
      <c r="E32" s="71"/>
      <c r="F32" s="71"/>
      <c r="G32" s="71"/>
      <c r="H32" s="71"/>
      <c r="I32" s="72"/>
      <c r="J32" s="29"/>
    </row>
    <row r="33" spans="1:10" ht="13.5" thickTop="1">
      <c r="A33" s="26" t="s">
        <v>45</v>
      </c>
      <c r="B33" s="53">
        <f>SUM(B34:B39)</f>
        <v>190002000</v>
      </c>
      <c r="C33" s="53">
        <f>D33-B33</f>
        <v>0</v>
      </c>
      <c r="D33" s="53">
        <f>SUM(D34:D39)</f>
        <v>190002000</v>
      </c>
      <c r="E33" s="53">
        <f>SUM(E34:E39)</f>
        <v>0</v>
      </c>
      <c r="F33" s="53">
        <f>G33-E33</f>
        <v>162221450</v>
      </c>
      <c r="G33" s="53">
        <f>SUM(G34:G39)</f>
        <v>162221450</v>
      </c>
      <c r="H33" s="53">
        <f t="shared" si="1"/>
        <v>-27780550</v>
      </c>
      <c r="I33" s="92">
        <f>G33/D33*100</f>
        <v>85.37881180198103</v>
      </c>
      <c r="J33" s="27"/>
    </row>
    <row r="34" spans="1:10" ht="12.75">
      <c r="A34" s="27" t="s">
        <v>46</v>
      </c>
      <c r="B34" s="54"/>
      <c r="C34" s="54"/>
      <c r="D34" s="54"/>
      <c r="E34" s="54"/>
      <c r="F34" s="54"/>
      <c r="G34" s="54"/>
      <c r="H34" s="54"/>
      <c r="I34" s="61"/>
      <c r="J34" s="27"/>
    </row>
    <row r="35" spans="1:10" ht="12.75">
      <c r="A35" s="26" t="s">
        <v>48</v>
      </c>
      <c r="B35" s="77">
        <v>1000</v>
      </c>
      <c r="C35" s="53">
        <f>D35-B35</f>
        <v>0</v>
      </c>
      <c r="D35" s="77">
        <v>1000</v>
      </c>
      <c r="E35" s="77">
        <v>0</v>
      </c>
      <c r="F35" s="53">
        <f>G35-E35</f>
        <v>0</v>
      </c>
      <c r="G35" s="77">
        <v>0</v>
      </c>
      <c r="H35" s="53">
        <f t="shared" si="1"/>
        <v>-1000</v>
      </c>
      <c r="I35" s="60">
        <f>G35/D35*100</f>
        <v>0</v>
      </c>
      <c r="J35" s="27"/>
    </row>
    <row r="36" spans="1:10" ht="12" customHeight="1">
      <c r="A36" s="27" t="s">
        <v>49</v>
      </c>
      <c r="B36" s="54"/>
      <c r="C36" s="54"/>
      <c r="D36" s="54"/>
      <c r="E36" s="54"/>
      <c r="F36" s="54"/>
      <c r="G36" s="54"/>
      <c r="H36" s="54"/>
      <c r="I36" s="61"/>
      <c r="J36" s="27"/>
    </row>
    <row r="37" spans="1:10" ht="12.75">
      <c r="A37" s="26" t="s">
        <v>50</v>
      </c>
      <c r="B37" s="77">
        <v>1000</v>
      </c>
      <c r="C37" s="53">
        <f>D37-B37</f>
        <v>0</v>
      </c>
      <c r="D37" s="77">
        <v>1000</v>
      </c>
      <c r="E37" s="77">
        <v>0</v>
      </c>
      <c r="F37" s="53">
        <f>G37-E37</f>
        <v>0</v>
      </c>
      <c r="G37" s="77">
        <v>0</v>
      </c>
      <c r="H37" s="53">
        <f>G37-D37</f>
        <v>-1000</v>
      </c>
      <c r="I37" s="60">
        <f>G37/D37*100</f>
        <v>0</v>
      </c>
      <c r="J37" s="27"/>
    </row>
    <row r="38" spans="1:10" ht="12" customHeight="1">
      <c r="A38" s="27" t="s">
        <v>190</v>
      </c>
      <c r="B38" s="54"/>
      <c r="C38" s="54"/>
      <c r="D38" s="54"/>
      <c r="E38" s="54"/>
      <c r="F38" s="54"/>
      <c r="G38" s="54"/>
      <c r="H38" s="54"/>
      <c r="I38" s="61"/>
      <c r="J38" s="27"/>
    </row>
    <row r="39" spans="1:10" ht="12.75">
      <c r="A39" s="26" t="s">
        <v>191</v>
      </c>
      <c r="B39" s="77">
        <v>190000000</v>
      </c>
      <c r="C39" s="53">
        <f>D39-B39</f>
        <v>0</v>
      </c>
      <c r="D39" s="77">
        <v>190000000</v>
      </c>
      <c r="E39" s="77">
        <v>0</v>
      </c>
      <c r="F39" s="53">
        <f>G39-E39</f>
        <v>162221450</v>
      </c>
      <c r="G39" s="77">
        <v>162221450</v>
      </c>
      <c r="H39" s="53">
        <f>G39-D39</f>
        <v>-27778550</v>
      </c>
      <c r="I39" s="60">
        <f>G39/D39*100</f>
        <v>85.37971052631579</v>
      </c>
      <c r="J39" s="27"/>
    </row>
    <row r="40" spans="1:10" s="69" customFormat="1" ht="18" customHeight="1">
      <c r="A40" s="65" t="s">
        <v>51</v>
      </c>
      <c r="B40" s="66">
        <f>B9+B14+B33</f>
        <v>9385746000</v>
      </c>
      <c r="C40" s="66">
        <f aca="true" t="shared" si="3" ref="C40:H40">C9+C14+C33</f>
        <v>778108000</v>
      </c>
      <c r="D40" s="66">
        <f t="shared" si="3"/>
        <v>10163854000</v>
      </c>
      <c r="E40" s="66">
        <f t="shared" si="3"/>
        <v>4446658995</v>
      </c>
      <c r="F40" s="66">
        <f t="shared" si="3"/>
        <v>5772424340</v>
      </c>
      <c r="G40" s="66">
        <f t="shared" si="3"/>
        <v>10219083335</v>
      </c>
      <c r="H40" s="66">
        <f t="shared" si="3"/>
        <v>55229335</v>
      </c>
      <c r="I40" s="67">
        <f>G40/D40*100</f>
        <v>100.54338969253197</v>
      </c>
      <c r="J40" s="68"/>
    </row>
    <row r="41" spans="1:9" ht="12.75">
      <c r="A41" s="24"/>
      <c r="B41" s="24"/>
      <c r="C41" s="24"/>
      <c r="D41" s="24"/>
      <c r="E41" s="24"/>
      <c r="F41" s="24"/>
      <c r="G41" s="24"/>
      <c r="H41" s="24"/>
      <c r="I41" s="24"/>
    </row>
    <row r="42" spans="1:9" ht="12.75">
      <c r="A42" s="24"/>
      <c r="B42" s="24"/>
      <c r="C42" s="24"/>
      <c r="D42" s="24"/>
      <c r="E42" s="24"/>
      <c r="F42" s="24"/>
      <c r="G42" s="24"/>
      <c r="H42" s="24"/>
      <c r="I42" s="24"/>
    </row>
    <row r="43" ht="12.75"/>
    <row r="44" ht="12.75">
      <c r="J44" s="24"/>
    </row>
    <row r="45" spans="1:10" ht="12.75">
      <c r="A45" s="25" t="s">
        <v>47</v>
      </c>
      <c r="B45" s="25"/>
      <c r="C45" s="25"/>
      <c r="D45" s="25"/>
      <c r="E45" s="25"/>
      <c r="F45" s="25"/>
      <c r="G45" s="25"/>
      <c r="H45" s="25"/>
      <c r="I45" s="25" t="s">
        <v>7</v>
      </c>
      <c r="J45" s="24"/>
    </row>
    <row r="46" spans="1:10" ht="12.75">
      <c r="A46" s="59"/>
      <c r="B46" s="89"/>
      <c r="C46" s="90" t="s">
        <v>10</v>
      </c>
      <c r="D46" s="91"/>
      <c r="E46" s="89"/>
      <c r="F46" s="90" t="s">
        <v>175</v>
      </c>
      <c r="G46" s="91"/>
      <c r="H46" s="98" t="s">
        <v>12</v>
      </c>
      <c r="I46" s="97" t="s">
        <v>55</v>
      </c>
      <c r="J46" s="27"/>
    </row>
    <row r="47" spans="1:10" ht="12.75">
      <c r="A47" s="21" t="s">
        <v>16</v>
      </c>
      <c r="B47" s="21" t="str">
        <f>$B$7</f>
        <v>2.9.30</v>
      </c>
      <c r="C47" s="21" t="str">
        <f>$C$7</f>
        <v>2.10.1～3.3.31</v>
      </c>
      <c r="D47" s="21" t="s">
        <v>17</v>
      </c>
      <c r="E47" s="21" t="str">
        <f>$E$7</f>
        <v>2.9.30</v>
      </c>
      <c r="F47" s="115" t="str">
        <f>$F$7</f>
        <v>2.10.1～</v>
      </c>
      <c r="G47" s="21" t="s">
        <v>18</v>
      </c>
      <c r="H47" s="30" t="s">
        <v>56</v>
      </c>
      <c r="I47" s="34" t="s">
        <v>20</v>
      </c>
      <c r="J47" s="27"/>
    </row>
    <row r="48" spans="1:10" ht="12.75">
      <c r="A48" s="23"/>
      <c r="B48" s="22" t="s">
        <v>23</v>
      </c>
      <c r="C48" s="52" t="s">
        <v>24</v>
      </c>
      <c r="D48" s="23"/>
      <c r="E48" s="22" t="s">
        <v>23</v>
      </c>
      <c r="F48" s="116" t="str">
        <f>$F$8</f>
        <v>3.3.31</v>
      </c>
      <c r="G48" s="23"/>
      <c r="H48" s="28" t="s">
        <v>57</v>
      </c>
      <c r="I48" s="40" t="s">
        <v>26</v>
      </c>
      <c r="J48" s="27"/>
    </row>
    <row r="49" spans="1:10" ht="12.75">
      <c r="A49" s="26" t="s">
        <v>58</v>
      </c>
      <c r="B49" s="53">
        <f>SUM(B50:B55)</f>
        <v>9325918000</v>
      </c>
      <c r="C49" s="53">
        <f>D49-B49</f>
        <v>6812000</v>
      </c>
      <c r="D49" s="53">
        <f>SUM(D50:D55)</f>
        <v>9332730000</v>
      </c>
      <c r="E49" s="53">
        <f>SUM(E50:E55)</f>
        <v>3748835498</v>
      </c>
      <c r="F49" s="53">
        <f>G49-E49</f>
        <v>5207122514</v>
      </c>
      <c r="G49" s="53">
        <f>SUM(G50:G55)</f>
        <v>8955958012</v>
      </c>
      <c r="H49" s="53">
        <f>D49-G49</f>
        <v>376771988</v>
      </c>
      <c r="I49" s="60">
        <f>G49/D49*100</f>
        <v>95.96289630151091</v>
      </c>
      <c r="J49" s="27"/>
    </row>
    <row r="50" spans="1:10" ht="12.75">
      <c r="A50" s="26" t="s">
        <v>59</v>
      </c>
      <c r="B50" s="77">
        <v>5318944000</v>
      </c>
      <c r="C50" s="53">
        <f>D50-B50</f>
        <v>0</v>
      </c>
      <c r="D50" s="77">
        <v>5318944000</v>
      </c>
      <c r="E50" s="77">
        <v>2183399030</v>
      </c>
      <c r="F50" s="53">
        <f aca="true" t="shared" si="4" ref="F50:F65">G50-E50</f>
        <v>2975055699</v>
      </c>
      <c r="G50" s="77">
        <v>5158454729</v>
      </c>
      <c r="H50" s="53">
        <f aca="true" t="shared" si="5" ref="H50:H77">D50-G50</f>
        <v>160489271</v>
      </c>
      <c r="I50" s="60">
        <f aca="true" t="shared" si="6" ref="I50:I78">G50/D50*100</f>
        <v>96.98268545410518</v>
      </c>
      <c r="J50" s="27"/>
    </row>
    <row r="51" spans="1:10" ht="12.75">
      <c r="A51" s="26" t="s">
        <v>60</v>
      </c>
      <c r="B51" s="77">
        <v>1709996000</v>
      </c>
      <c r="C51" s="53">
        <f aca="true" t="shared" si="7" ref="C51:C65">D51-B51</f>
        <v>1742865</v>
      </c>
      <c r="D51" s="77">
        <v>1711738865</v>
      </c>
      <c r="E51" s="77">
        <v>849324911</v>
      </c>
      <c r="F51" s="53">
        <f t="shared" si="4"/>
        <v>859996740</v>
      </c>
      <c r="G51" s="77">
        <v>1709321651</v>
      </c>
      <c r="H51" s="53">
        <f t="shared" si="5"/>
        <v>2417214</v>
      </c>
      <c r="I51" s="60">
        <f t="shared" si="6"/>
        <v>99.85878605379447</v>
      </c>
      <c r="J51" s="27"/>
    </row>
    <row r="52" spans="1:10" ht="12" customHeight="1">
      <c r="A52" s="26" t="s">
        <v>61</v>
      </c>
      <c r="B52" s="77">
        <v>1698009000</v>
      </c>
      <c r="C52" s="53">
        <f t="shared" si="7"/>
        <v>5069135</v>
      </c>
      <c r="D52" s="77">
        <v>1703078135</v>
      </c>
      <c r="E52" s="77">
        <v>710776313</v>
      </c>
      <c r="F52" s="53">
        <f t="shared" si="4"/>
        <v>807944035</v>
      </c>
      <c r="G52" s="77">
        <v>1518720348</v>
      </c>
      <c r="H52" s="53">
        <f t="shared" si="5"/>
        <v>184357787</v>
      </c>
      <c r="I52" s="60">
        <f t="shared" si="6"/>
        <v>89.17502472662537</v>
      </c>
      <c r="J52" s="27"/>
    </row>
    <row r="53" spans="1:10" ht="12.75">
      <c r="A53" s="26" t="s">
        <v>52</v>
      </c>
      <c r="B53" s="77">
        <v>560758000</v>
      </c>
      <c r="C53" s="53">
        <f t="shared" si="7"/>
        <v>0</v>
      </c>
      <c r="D53" s="77">
        <v>560758000</v>
      </c>
      <c r="E53" s="77">
        <v>0</v>
      </c>
      <c r="F53" s="53">
        <f t="shared" si="4"/>
        <v>546822676</v>
      </c>
      <c r="G53" s="77">
        <v>546822676</v>
      </c>
      <c r="H53" s="53">
        <f t="shared" si="5"/>
        <v>13935324</v>
      </c>
      <c r="I53" s="60">
        <f t="shared" si="6"/>
        <v>97.51491302843651</v>
      </c>
      <c r="J53" s="27"/>
    </row>
    <row r="54" spans="1:10" ht="12.75">
      <c r="A54" s="26" t="s">
        <v>53</v>
      </c>
      <c r="B54" s="77">
        <v>11000000</v>
      </c>
      <c r="C54" s="53">
        <f t="shared" si="7"/>
        <v>0</v>
      </c>
      <c r="D54" s="77">
        <v>11000000</v>
      </c>
      <c r="E54" s="77">
        <v>600087</v>
      </c>
      <c r="F54" s="53">
        <f t="shared" si="4"/>
        <v>11596018</v>
      </c>
      <c r="G54" s="77">
        <v>12196105</v>
      </c>
      <c r="H54" s="53">
        <f t="shared" si="5"/>
        <v>-1196105</v>
      </c>
      <c r="I54" s="60">
        <f t="shared" si="6"/>
        <v>110.87368181818182</v>
      </c>
      <c r="J54" s="27"/>
    </row>
    <row r="55" spans="1:10" ht="12.75">
      <c r="A55" s="26" t="s">
        <v>54</v>
      </c>
      <c r="B55" s="77">
        <v>27211000</v>
      </c>
      <c r="C55" s="53">
        <f t="shared" si="7"/>
        <v>0</v>
      </c>
      <c r="D55" s="77">
        <v>27211000</v>
      </c>
      <c r="E55" s="77">
        <v>4735157</v>
      </c>
      <c r="F55" s="53">
        <f t="shared" si="4"/>
        <v>5707346</v>
      </c>
      <c r="G55" s="77">
        <v>10442503</v>
      </c>
      <c r="H55" s="53">
        <f t="shared" si="5"/>
        <v>16768497</v>
      </c>
      <c r="I55" s="60">
        <f t="shared" si="6"/>
        <v>38.376035426849434</v>
      </c>
      <c r="J55" s="27"/>
    </row>
    <row r="56" spans="1:10" ht="12.75">
      <c r="A56" s="26" t="s">
        <v>62</v>
      </c>
      <c r="B56" s="53">
        <f>SUM(B57:B65)</f>
        <v>302485000</v>
      </c>
      <c r="C56" s="53">
        <f>D56-B56</f>
        <v>299000</v>
      </c>
      <c r="D56" s="53">
        <f>SUM(D57:D65)</f>
        <v>302784000</v>
      </c>
      <c r="E56" s="53">
        <f>SUM(E57:E65)</f>
        <v>106770375</v>
      </c>
      <c r="F56" s="53">
        <f>G56-E56</f>
        <v>183047405</v>
      </c>
      <c r="G56" s="53">
        <f>SUM(G57:G65)</f>
        <v>289817780</v>
      </c>
      <c r="H56" s="53">
        <f t="shared" si="5"/>
        <v>12966220</v>
      </c>
      <c r="I56" s="60">
        <f t="shared" si="6"/>
        <v>95.71766671950962</v>
      </c>
      <c r="J56" s="27"/>
    </row>
    <row r="57" spans="1:10" ht="12.75">
      <c r="A57" s="27" t="s">
        <v>63</v>
      </c>
      <c r="B57" s="54"/>
      <c r="C57" s="54"/>
      <c r="D57" s="54"/>
      <c r="E57" s="54"/>
      <c r="F57" s="54"/>
      <c r="G57" s="54"/>
      <c r="H57" s="54"/>
      <c r="I57" s="61"/>
      <c r="J57" s="27"/>
    </row>
    <row r="58" spans="1:10" ht="12.75">
      <c r="A58" s="26" t="s">
        <v>64</v>
      </c>
      <c r="B58" s="77">
        <v>128970000</v>
      </c>
      <c r="C58" s="53">
        <f t="shared" si="7"/>
        <v>0</v>
      </c>
      <c r="D58" s="77">
        <v>128970000</v>
      </c>
      <c r="E58" s="77">
        <v>62180721</v>
      </c>
      <c r="F58" s="53">
        <f t="shared" si="4"/>
        <v>62842442</v>
      </c>
      <c r="G58" s="77">
        <v>125023163</v>
      </c>
      <c r="H58" s="53">
        <f t="shared" si="5"/>
        <v>3946837</v>
      </c>
      <c r="I58" s="60">
        <f t="shared" si="6"/>
        <v>96.9397247421881</v>
      </c>
      <c r="J58" s="27"/>
    </row>
    <row r="59" spans="1:10" ht="12.75">
      <c r="A59" s="26" t="s">
        <v>65</v>
      </c>
      <c r="B59" s="77">
        <v>22500000</v>
      </c>
      <c r="C59" s="53">
        <f t="shared" si="7"/>
        <v>0</v>
      </c>
      <c r="D59" s="77">
        <v>22500000</v>
      </c>
      <c r="E59" s="77">
        <v>0</v>
      </c>
      <c r="F59" s="53">
        <f t="shared" si="4"/>
        <v>17223300</v>
      </c>
      <c r="G59" s="77">
        <v>17223300</v>
      </c>
      <c r="H59" s="53">
        <f t="shared" si="5"/>
        <v>5276700</v>
      </c>
      <c r="I59" s="60">
        <f t="shared" si="6"/>
        <v>76.548</v>
      </c>
      <c r="J59" s="27"/>
    </row>
    <row r="60" spans="1:10" ht="12.75">
      <c r="A60" s="59" t="s">
        <v>185</v>
      </c>
      <c r="B60" s="57"/>
      <c r="C60" s="57"/>
      <c r="D60" s="57"/>
      <c r="E60" s="81"/>
      <c r="F60" s="57"/>
      <c r="G60" s="57"/>
      <c r="H60" s="57"/>
      <c r="I60" s="58"/>
      <c r="J60" s="27"/>
    </row>
    <row r="61" spans="1:10" ht="12.75">
      <c r="A61" s="26" t="s">
        <v>184</v>
      </c>
      <c r="B61" s="77">
        <v>33992000</v>
      </c>
      <c r="C61" s="53">
        <f t="shared" si="7"/>
        <v>0</v>
      </c>
      <c r="D61" s="77">
        <v>33992000</v>
      </c>
      <c r="E61" s="77">
        <v>0</v>
      </c>
      <c r="F61" s="53">
        <f t="shared" si="4"/>
        <v>33991930</v>
      </c>
      <c r="G61" s="77">
        <v>33991930</v>
      </c>
      <c r="H61" s="53">
        <f t="shared" si="5"/>
        <v>70</v>
      </c>
      <c r="I61" s="60">
        <f t="shared" si="6"/>
        <v>99.99979406919275</v>
      </c>
      <c r="J61" s="6"/>
    </row>
    <row r="62" spans="1:10" ht="12.75">
      <c r="A62" s="27" t="s">
        <v>66</v>
      </c>
      <c r="B62" s="54"/>
      <c r="C62" s="54"/>
      <c r="D62" s="54"/>
      <c r="E62" s="78"/>
      <c r="F62" s="54"/>
      <c r="G62" s="54"/>
      <c r="H62" s="54"/>
      <c r="I62" s="61"/>
      <c r="J62" s="27"/>
    </row>
    <row r="63" spans="1:10" ht="12.75">
      <c r="A63" s="26" t="s">
        <v>67</v>
      </c>
      <c r="B63" s="77">
        <v>1000</v>
      </c>
      <c r="C63" s="53">
        <f t="shared" si="7"/>
        <v>0</v>
      </c>
      <c r="D63" s="77">
        <v>1000</v>
      </c>
      <c r="E63" s="77">
        <v>0</v>
      </c>
      <c r="F63" s="53">
        <f t="shared" si="4"/>
        <v>0</v>
      </c>
      <c r="G63" s="77">
        <v>0</v>
      </c>
      <c r="H63" s="53">
        <f t="shared" si="5"/>
        <v>1000</v>
      </c>
      <c r="I63" s="60">
        <f t="shared" si="6"/>
        <v>0</v>
      </c>
      <c r="J63" s="27"/>
    </row>
    <row r="64" spans="1:10" ht="12.75">
      <c r="A64" s="26" t="s">
        <v>68</v>
      </c>
      <c r="B64" s="77">
        <v>2000</v>
      </c>
      <c r="C64" s="53">
        <f t="shared" si="7"/>
        <v>299000</v>
      </c>
      <c r="D64" s="77">
        <v>301000</v>
      </c>
      <c r="E64" s="77">
        <v>0</v>
      </c>
      <c r="F64" s="53">
        <f t="shared" si="4"/>
        <v>300000</v>
      </c>
      <c r="G64" s="77">
        <v>300000</v>
      </c>
      <c r="H64" s="53">
        <f t="shared" si="5"/>
        <v>1000</v>
      </c>
      <c r="I64" s="60">
        <f t="shared" si="6"/>
        <v>99.66777408637874</v>
      </c>
      <c r="J64" s="27"/>
    </row>
    <row r="65" spans="1:10" ht="12.75">
      <c r="A65" s="27" t="s">
        <v>69</v>
      </c>
      <c r="B65" s="78">
        <v>117020000</v>
      </c>
      <c r="C65" s="54">
        <f t="shared" si="7"/>
        <v>0</v>
      </c>
      <c r="D65" s="78">
        <v>117020000</v>
      </c>
      <c r="E65" s="78">
        <v>44589654</v>
      </c>
      <c r="F65" s="54">
        <f t="shared" si="4"/>
        <v>68689733</v>
      </c>
      <c r="G65" s="78">
        <v>113279387</v>
      </c>
      <c r="H65" s="54">
        <f t="shared" si="5"/>
        <v>3740613</v>
      </c>
      <c r="I65" s="61">
        <f t="shared" si="6"/>
        <v>96.80344129208682</v>
      </c>
      <c r="J65" s="27"/>
    </row>
    <row r="66" spans="1:10" ht="12.75">
      <c r="A66" s="59"/>
      <c r="B66" s="57"/>
      <c r="C66" s="57"/>
      <c r="D66" s="57"/>
      <c r="E66" s="57"/>
      <c r="F66" s="57"/>
      <c r="G66" s="57"/>
      <c r="H66" s="57"/>
      <c r="I66" s="58"/>
      <c r="J66" s="29"/>
    </row>
    <row r="67" spans="1:10" ht="12.75">
      <c r="A67" s="30" t="s">
        <v>182</v>
      </c>
      <c r="B67" s="54">
        <f aca="true" t="shared" si="8" ref="B67:H67">B56+B49</f>
        <v>9628403000</v>
      </c>
      <c r="C67" s="54">
        <f t="shared" si="8"/>
        <v>7111000</v>
      </c>
      <c r="D67" s="54">
        <f t="shared" si="8"/>
        <v>9635514000</v>
      </c>
      <c r="E67" s="54">
        <f t="shared" si="8"/>
        <v>3855605873</v>
      </c>
      <c r="F67" s="54">
        <f>F56+F49</f>
        <v>5390169919</v>
      </c>
      <c r="G67" s="54">
        <f>G56+G49</f>
        <v>9245775792</v>
      </c>
      <c r="H67" s="54">
        <f t="shared" si="8"/>
        <v>389738208</v>
      </c>
      <c r="I67" s="61">
        <f>G67/D67*100</f>
        <v>95.95519026800231</v>
      </c>
      <c r="J67" s="29"/>
    </row>
    <row r="68" spans="1:10" ht="13.5" thickBot="1">
      <c r="A68" s="70"/>
      <c r="B68" s="71"/>
      <c r="C68" s="71"/>
      <c r="D68" s="71"/>
      <c r="E68" s="71"/>
      <c r="F68" s="71"/>
      <c r="G68" s="71"/>
      <c r="H68" s="71"/>
      <c r="I68" s="72"/>
      <c r="J68" s="29"/>
    </row>
    <row r="69" spans="1:10" ht="13.5" thickTop="1">
      <c r="A69" s="26" t="s">
        <v>70</v>
      </c>
      <c r="B69" s="53">
        <f>SUM(B70:B75)</f>
        <v>190002000</v>
      </c>
      <c r="C69" s="53">
        <f>D69-B69</f>
        <v>0</v>
      </c>
      <c r="D69" s="53">
        <f>SUM(D70:D75)</f>
        <v>190002000</v>
      </c>
      <c r="E69" s="53">
        <f>SUM(E70:E75)</f>
        <v>0</v>
      </c>
      <c r="F69" s="53">
        <f>G69-E69</f>
        <v>162221450</v>
      </c>
      <c r="G69" s="53">
        <f>SUM(G70:G75)</f>
        <v>162221450</v>
      </c>
      <c r="H69" s="53">
        <f t="shared" si="5"/>
        <v>27780550</v>
      </c>
      <c r="I69" s="60">
        <f>G69/D69*100</f>
        <v>85.37881180198103</v>
      </c>
      <c r="J69" s="27"/>
    </row>
    <row r="70" spans="1:10" ht="12.75">
      <c r="A70" s="27" t="s">
        <v>46</v>
      </c>
      <c r="B70" s="54"/>
      <c r="C70" s="54"/>
      <c r="D70" s="54"/>
      <c r="E70" s="54"/>
      <c r="F70" s="54"/>
      <c r="G70" s="54"/>
      <c r="H70" s="54"/>
      <c r="I70" s="61"/>
      <c r="J70" s="27"/>
    </row>
    <row r="71" spans="1:10" ht="12.75">
      <c r="A71" s="26" t="s">
        <v>71</v>
      </c>
      <c r="B71" s="77">
        <v>1000</v>
      </c>
      <c r="C71" s="53">
        <f>D71-B71</f>
        <v>0</v>
      </c>
      <c r="D71" s="77">
        <v>1000</v>
      </c>
      <c r="E71" s="77">
        <v>0</v>
      </c>
      <c r="F71" s="53">
        <f>G71-E71</f>
        <v>0</v>
      </c>
      <c r="G71" s="77">
        <v>0</v>
      </c>
      <c r="H71" s="53">
        <f t="shared" si="5"/>
        <v>1000</v>
      </c>
      <c r="I71" s="60">
        <f t="shared" si="6"/>
        <v>0</v>
      </c>
      <c r="J71" s="27"/>
    </row>
    <row r="72" spans="1:10" ht="12.75">
      <c r="A72" s="27" t="s">
        <v>49</v>
      </c>
      <c r="B72" s="54"/>
      <c r="C72" s="54"/>
      <c r="D72" s="54"/>
      <c r="E72" s="78"/>
      <c r="F72" s="54"/>
      <c r="G72" s="78"/>
      <c r="H72" s="54"/>
      <c r="I72" s="61"/>
      <c r="J72" s="27"/>
    </row>
    <row r="73" spans="1:10" ht="12.75">
      <c r="A73" s="26" t="s">
        <v>72</v>
      </c>
      <c r="B73" s="77">
        <v>1000</v>
      </c>
      <c r="C73" s="53">
        <f>D73-B73</f>
        <v>0</v>
      </c>
      <c r="D73" s="77">
        <v>1000</v>
      </c>
      <c r="E73" s="77">
        <v>0</v>
      </c>
      <c r="F73" s="53">
        <f>G73-E73</f>
        <v>0</v>
      </c>
      <c r="G73" s="77">
        <v>0</v>
      </c>
      <c r="H73" s="53">
        <f t="shared" si="5"/>
        <v>1000</v>
      </c>
      <c r="I73" s="60">
        <f t="shared" si="6"/>
        <v>0</v>
      </c>
      <c r="J73" s="27"/>
    </row>
    <row r="74" spans="1:10" ht="12.75">
      <c r="A74" s="59" t="s">
        <v>73</v>
      </c>
      <c r="B74" s="57"/>
      <c r="C74" s="57"/>
      <c r="D74" s="57"/>
      <c r="E74" s="81"/>
      <c r="F74" s="57"/>
      <c r="G74" s="81"/>
      <c r="H74" s="57"/>
      <c r="I74" s="58"/>
      <c r="J74" s="27"/>
    </row>
    <row r="75" spans="1:10" ht="12.75">
      <c r="A75" s="26" t="s">
        <v>74</v>
      </c>
      <c r="B75" s="77">
        <v>190000000</v>
      </c>
      <c r="C75" s="53">
        <f>D75-B75</f>
        <v>0</v>
      </c>
      <c r="D75" s="77">
        <v>190000000</v>
      </c>
      <c r="E75" s="77">
        <v>0</v>
      </c>
      <c r="F75" s="53">
        <f>G75-E75</f>
        <v>162221450</v>
      </c>
      <c r="G75" s="77">
        <v>162221450</v>
      </c>
      <c r="H75" s="53">
        <f t="shared" si="5"/>
        <v>27778550</v>
      </c>
      <c r="I75" s="60">
        <f>G75/D75*100</f>
        <v>85.37971052631579</v>
      </c>
      <c r="J75" s="27"/>
    </row>
    <row r="76" spans="1:10" ht="12.75">
      <c r="A76" s="26" t="s">
        <v>75</v>
      </c>
      <c r="B76" s="53">
        <f>B77</f>
        <v>3000000</v>
      </c>
      <c r="C76" s="53">
        <f>D76-B76</f>
        <v>-299000</v>
      </c>
      <c r="D76" s="53">
        <f>D77</f>
        <v>2701000</v>
      </c>
      <c r="E76" s="53">
        <f>E77</f>
        <v>0</v>
      </c>
      <c r="F76" s="53">
        <f>G76-E76</f>
        <v>0</v>
      </c>
      <c r="G76" s="53">
        <f>G77</f>
        <v>0</v>
      </c>
      <c r="H76" s="53">
        <f t="shared" si="5"/>
        <v>2701000</v>
      </c>
      <c r="I76" s="60">
        <f t="shared" si="6"/>
        <v>0</v>
      </c>
      <c r="J76" s="27"/>
    </row>
    <row r="77" spans="1:10" ht="12.75">
      <c r="A77" s="26" t="s">
        <v>76</v>
      </c>
      <c r="B77" s="77">
        <v>3000000</v>
      </c>
      <c r="C77" s="53">
        <f>D77-B77</f>
        <v>-299000</v>
      </c>
      <c r="D77" s="77">
        <v>2701000</v>
      </c>
      <c r="E77" s="77">
        <v>0</v>
      </c>
      <c r="F77" s="53">
        <f>G77-E77</f>
        <v>0</v>
      </c>
      <c r="G77" s="77">
        <v>0</v>
      </c>
      <c r="H77" s="53">
        <f t="shared" si="5"/>
        <v>2701000</v>
      </c>
      <c r="I77" s="60">
        <f t="shared" si="6"/>
        <v>0</v>
      </c>
      <c r="J77" s="27"/>
    </row>
    <row r="78" spans="1:10" s="69" customFormat="1" ht="18" customHeight="1">
      <c r="A78" s="65" t="s">
        <v>77</v>
      </c>
      <c r="B78" s="66">
        <f aca="true" t="shared" si="9" ref="B78:H78">B49+B56+B69+B76</f>
        <v>9821405000</v>
      </c>
      <c r="C78" s="66">
        <f t="shared" si="9"/>
        <v>6812000</v>
      </c>
      <c r="D78" s="66">
        <f t="shared" si="9"/>
        <v>9828217000</v>
      </c>
      <c r="E78" s="66">
        <f t="shared" si="9"/>
        <v>3855605873</v>
      </c>
      <c r="F78" s="66">
        <f t="shared" si="9"/>
        <v>5552391369</v>
      </c>
      <c r="G78" s="66">
        <f t="shared" si="9"/>
        <v>9407997242</v>
      </c>
      <c r="H78" s="66">
        <f t="shared" si="9"/>
        <v>420219758</v>
      </c>
      <c r="I78" s="67">
        <f t="shared" si="6"/>
        <v>95.72435409189683</v>
      </c>
      <c r="J78" s="68"/>
    </row>
    <row r="79" spans="1:10" ht="12" hidden="1">
      <c r="A79" s="44"/>
      <c r="B79" s="62"/>
      <c r="C79" s="62"/>
      <c r="D79" s="62"/>
      <c r="E79" s="62"/>
      <c r="F79" s="62"/>
      <c r="G79" s="62"/>
      <c r="H79" s="62"/>
      <c r="I79" s="63"/>
      <c r="J79" s="29"/>
    </row>
    <row r="80" spans="1:10" ht="12" hidden="1">
      <c r="A80" s="64" t="s">
        <v>183</v>
      </c>
      <c r="B80" s="62"/>
      <c r="C80" s="62"/>
      <c r="D80" s="62"/>
      <c r="E80" s="62"/>
      <c r="F80" s="62"/>
      <c r="G80" s="62"/>
      <c r="H80" s="62"/>
      <c r="I80" s="63"/>
      <c r="J80" s="29"/>
    </row>
    <row r="81" ht="12.75"/>
    <row r="82" ht="12.75"/>
    <row r="83" spans="1:10" ht="12.75">
      <c r="A83" s="24" t="s">
        <v>78</v>
      </c>
      <c r="J83" s="24"/>
    </row>
    <row r="84" ht="12.75">
      <c r="J84" s="24"/>
    </row>
    <row r="85" spans="1:10" ht="12.75">
      <c r="A85" s="25" t="s">
        <v>79</v>
      </c>
      <c r="B85" s="25"/>
      <c r="C85" s="25"/>
      <c r="D85" s="25"/>
      <c r="E85" s="25"/>
      <c r="F85" s="25"/>
      <c r="G85" s="25"/>
      <c r="H85" s="25"/>
      <c r="I85" s="25" t="s">
        <v>7</v>
      </c>
      <c r="J85" s="24"/>
    </row>
    <row r="86" spans="1:10" ht="12.75">
      <c r="A86" s="59"/>
      <c r="B86" s="89"/>
      <c r="C86" s="90" t="s">
        <v>10</v>
      </c>
      <c r="D86" s="91"/>
      <c r="E86" s="89"/>
      <c r="F86" s="90" t="s">
        <v>11</v>
      </c>
      <c r="G86" s="91"/>
      <c r="H86" s="98" t="s">
        <v>12</v>
      </c>
      <c r="I86" s="97" t="s">
        <v>13</v>
      </c>
      <c r="J86" s="27"/>
    </row>
    <row r="87" spans="1:10" ht="12.75">
      <c r="A87" s="30" t="s">
        <v>16</v>
      </c>
      <c r="B87" s="21" t="str">
        <f>$B$7</f>
        <v>2.9.30</v>
      </c>
      <c r="C87" s="21" t="str">
        <f>$C$7</f>
        <v>2.10.1～3.3.31</v>
      </c>
      <c r="D87" s="21" t="s">
        <v>17</v>
      </c>
      <c r="E87" s="21" t="str">
        <f>$E$7</f>
        <v>2.9.30</v>
      </c>
      <c r="F87" s="115" t="str">
        <f>$F$7</f>
        <v>2.10.1～</v>
      </c>
      <c r="G87" s="21" t="s">
        <v>18</v>
      </c>
      <c r="H87" s="30" t="s">
        <v>188</v>
      </c>
      <c r="I87" s="34" t="s">
        <v>20</v>
      </c>
      <c r="J87" s="27"/>
    </row>
    <row r="88" spans="1:10" ht="12.75">
      <c r="A88" s="26"/>
      <c r="B88" s="22" t="s">
        <v>23</v>
      </c>
      <c r="C88" s="52" t="s">
        <v>24</v>
      </c>
      <c r="D88" s="23"/>
      <c r="E88" s="22" t="s">
        <v>23</v>
      </c>
      <c r="F88" s="116" t="str">
        <f>$F$8</f>
        <v>3.3.31</v>
      </c>
      <c r="G88" s="23"/>
      <c r="H88" s="28" t="s">
        <v>25</v>
      </c>
      <c r="I88" s="40" t="s">
        <v>26</v>
      </c>
      <c r="J88" s="27"/>
    </row>
    <row r="89" spans="1:10" ht="12.75">
      <c r="A89" s="26" t="s">
        <v>80</v>
      </c>
      <c r="B89" s="53">
        <f>B90</f>
        <v>181607000</v>
      </c>
      <c r="C89" s="53">
        <f>D89-B89</f>
        <v>0</v>
      </c>
      <c r="D89" s="53">
        <f>D90</f>
        <v>181607000</v>
      </c>
      <c r="E89" s="53">
        <f>E90</f>
        <v>0</v>
      </c>
      <c r="F89" s="53">
        <f>G89-E89</f>
        <v>181607000</v>
      </c>
      <c r="G89" s="53">
        <f>G90</f>
        <v>181607000</v>
      </c>
      <c r="H89" s="53">
        <f>G89-D89</f>
        <v>0</v>
      </c>
      <c r="I89" s="93">
        <f>G89/D89*100</f>
        <v>100</v>
      </c>
      <c r="J89" s="27"/>
    </row>
    <row r="90" spans="1:10" ht="12.75">
      <c r="A90" s="26" t="s">
        <v>81</v>
      </c>
      <c r="B90" s="77">
        <v>181607000</v>
      </c>
      <c r="C90" s="53">
        <f>D90-B90</f>
        <v>0</v>
      </c>
      <c r="D90" s="77">
        <v>181607000</v>
      </c>
      <c r="E90" s="77">
        <v>0</v>
      </c>
      <c r="F90" s="53">
        <f>G90-E90</f>
        <v>181607000</v>
      </c>
      <c r="G90" s="77">
        <v>181607000</v>
      </c>
      <c r="H90" s="53">
        <f aca="true" t="shared" si="10" ref="H90:H112">G90-D90</f>
        <v>0</v>
      </c>
      <c r="I90" s="93">
        <f>G90/D90*100</f>
        <v>100</v>
      </c>
      <c r="J90" s="27"/>
    </row>
    <row r="91" spans="1:10" ht="12.75">
      <c r="A91" s="26" t="s">
        <v>82</v>
      </c>
      <c r="B91" s="53">
        <f>B92</f>
        <v>547186000</v>
      </c>
      <c r="C91" s="53">
        <f>D91-B91</f>
        <v>0</v>
      </c>
      <c r="D91" s="53">
        <f>D92</f>
        <v>547186000</v>
      </c>
      <c r="E91" s="53">
        <f>E92</f>
        <v>472700000</v>
      </c>
      <c r="F91" s="53">
        <f>G91-E91</f>
        <v>64784000</v>
      </c>
      <c r="G91" s="53">
        <f>G92</f>
        <v>537484000</v>
      </c>
      <c r="H91" s="53">
        <f t="shared" si="10"/>
        <v>-9702000</v>
      </c>
      <c r="I91" s="93">
        <f>G91/D91*100</f>
        <v>98.22692832053451</v>
      </c>
      <c r="J91" s="27"/>
    </row>
    <row r="92" spans="1:10" ht="12.75">
      <c r="A92" s="26" t="s">
        <v>83</v>
      </c>
      <c r="B92" s="77">
        <v>547186000</v>
      </c>
      <c r="C92" s="53">
        <f>D92-B92</f>
        <v>0</v>
      </c>
      <c r="D92" s="77">
        <v>547186000</v>
      </c>
      <c r="E92" s="77">
        <v>472700000</v>
      </c>
      <c r="F92" s="53">
        <f>G92-E92</f>
        <v>64784000</v>
      </c>
      <c r="G92" s="77">
        <v>537484000</v>
      </c>
      <c r="H92" s="53">
        <f t="shared" si="10"/>
        <v>-9702000</v>
      </c>
      <c r="I92" s="93">
        <f>G92/D92*100</f>
        <v>98.22692832053451</v>
      </c>
      <c r="J92" s="27"/>
    </row>
    <row r="93" spans="1:10" ht="12.75">
      <c r="A93" s="27" t="s">
        <v>84</v>
      </c>
      <c r="B93" s="54"/>
      <c r="C93" s="54"/>
      <c r="D93" s="54"/>
      <c r="E93" s="54"/>
      <c r="F93" s="54"/>
      <c r="G93" s="54"/>
      <c r="H93" s="54"/>
      <c r="I93" s="94"/>
      <c r="J93" s="27"/>
    </row>
    <row r="94" spans="1:10" ht="12.75">
      <c r="A94" s="26" t="s">
        <v>85</v>
      </c>
      <c r="B94" s="53">
        <f>B96</f>
        <v>1000</v>
      </c>
      <c r="C94" s="53">
        <f>D94-B94</f>
        <v>0</v>
      </c>
      <c r="D94" s="53">
        <f>D96</f>
        <v>1000</v>
      </c>
      <c r="E94" s="53">
        <f>E96</f>
        <v>0</v>
      </c>
      <c r="F94" s="53">
        <f>G94-E94</f>
        <v>0</v>
      </c>
      <c r="G94" s="53">
        <f>G96</f>
        <v>0</v>
      </c>
      <c r="H94" s="53">
        <f t="shared" si="10"/>
        <v>-1000</v>
      </c>
      <c r="I94" s="93">
        <f>G94/D94*100</f>
        <v>0</v>
      </c>
      <c r="J94" s="27"/>
    </row>
    <row r="95" spans="1:10" ht="12.75">
      <c r="A95" s="27" t="s">
        <v>86</v>
      </c>
      <c r="B95" s="54"/>
      <c r="C95" s="54"/>
      <c r="D95" s="54"/>
      <c r="E95" s="54"/>
      <c r="F95" s="54"/>
      <c r="G95" s="54"/>
      <c r="H95" s="54"/>
      <c r="I95" s="94"/>
      <c r="J95" s="27"/>
    </row>
    <row r="96" spans="1:10" ht="12.75">
      <c r="A96" s="26" t="s">
        <v>87</v>
      </c>
      <c r="B96" s="77">
        <v>1000</v>
      </c>
      <c r="C96" s="53">
        <f>D96-B96</f>
        <v>0</v>
      </c>
      <c r="D96" s="77">
        <v>1000</v>
      </c>
      <c r="E96" s="77">
        <v>0</v>
      </c>
      <c r="F96" s="53">
        <f>G96-E96</f>
        <v>0</v>
      </c>
      <c r="G96" s="77">
        <v>0</v>
      </c>
      <c r="H96" s="53">
        <f t="shared" si="10"/>
        <v>-1000</v>
      </c>
      <c r="I96" s="93">
        <f>G96/D96*100</f>
        <v>0</v>
      </c>
      <c r="J96" s="27"/>
    </row>
    <row r="97" spans="1:10" ht="12.75">
      <c r="A97" s="26" t="s">
        <v>88</v>
      </c>
      <c r="B97" s="53">
        <f>B98</f>
        <v>1000</v>
      </c>
      <c r="C97" s="53">
        <f>D97-B97</f>
        <v>0</v>
      </c>
      <c r="D97" s="53">
        <f>D98</f>
        <v>1000</v>
      </c>
      <c r="E97" s="53">
        <f>E98</f>
        <v>1618935</v>
      </c>
      <c r="F97" s="53">
        <f>G97-E97</f>
        <v>1000000</v>
      </c>
      <c r="G97" s="53">
        <f>G98</f>
        <v>2618935</v>
      </c>
      <c r="H97" s="53">
        <f t="shared" si="10"/>
        <v>2617935</v>
      </c>
      <c r="I97" s="93">
        <f>G97/D97*100</f>
        <v>261893.5</v>
      </c>
      <c r="J97" s="27"/>
    </row>
    <row r="98" spans="1:10" ht="12.75">
      <c r="A98" s="26" t="s">
        <v>89</v>
      </c>
      <c r="B98" s="77">
        <v>1000</v>
      </c>
      <c r="C98" s="53">
        <f>D98-B98</f>
        <v>0</v>
      </c>
      <c r="D98" s="77">
        <v>1000</v>
      </c>
      <c r="E98" s="77">
        <v>1618935</v>
      </c>
      <c r="F98" s="53">
        <f>G98-E98</f>
        <v>1000000</v>
      </c>
      <c r="G98" s="77">
        <v>2618935</v>
      </c>
      <c r="H98" s="53">
        <f t="shared" si="10"/>
        <v>2617935</v>
      </c>
      <c r="I98" s="93">
        <f>G98/D98*100</f>
        <v>261893.5</v>
      </c>
      <c r="J98" s="27"/>
    </row>
    <row r="99" spans="1:10" ht="12.75">
      <c r="A99" s="27" t="s">
        <v>275</v>
      </c>
      <c r="B99" s="54"/>
      <c r="C99" s="54"/>
      <c r="D99" s="54"/>
      <c r="E99" s="54"/>
      <c r="F99" s="54"/>
      <c r="G99" s="54"/>
      <c r="H99" s="54"/>
      <c r="I99" s="94"/>
      <c r="J99" s="27"/>
    </row>
    <row r="100" spans="1:10" ht="12.75">
      <c r="A100" s="26" t="s">
        <v>276</v>
      </c>
      <c r="B100" s="53">
        <f>B102</f>
        <v>1000</v>
      </c>
      <c r="C100" s="53">
        <f>D100-B100</f>
        <v>0</v>
      </c>
      <c r="D100" s="53">
        <f>D102</f>
        <v>1000</v>
      </c>
      <c r="E100" s="53">
        <f>E102</f>
        <v>5400000</v>
      </c>
      <c r="F100" s="53">
        <f>G100-E100</f>
        <v>1200000</v>
      </c>
      <c r="G100" s="53">
        <f>G102</f>
        <v>6600000</v>
      </c>
      <c r="H100" s="53">
        <f t="shared" si="10"/>
        <v>6599000</v>
      </c>
      <c r="I100" s="95">
        <f>G100/D100*100</f>
        <v>660000</v>
      </c>
      <c r="J100" s="27"/>
    </row>
    <row r="101" spans="1:10" ht="12.75">
      <c r="A101" s="27" t="s">
        <v>278</v>
      </c>
      <c r="B101" s="54"/>
      <c r="C101" s="54"/>
      <c r="D101" s="54"/>
      <c r="E101" s="54"/>
      <c r="F101" s="54"/>
      <c r="G101" s="54"/>
      <c r="H101" s="54"/>
      <c r="I101" s="96"/>
      <c r="J101" s="27"/>
    </row>
    <row r="102" spans="1:10" ht="12.75">
      <c r="A102" s="26" t="s">
        <v>277</v>
      </c>
      <c r="B102" s="77">
        <v>1000</v>
      </c>
      <c r="C102" s="53">
        <f>D102-B102</f>
        <v>0</v>
      </c>
      <c r="D102" s="77">
        <v>1000</v>
      </c>
      <c r="E102" s="77">
        <v>5400000</v>
      </c>
      <c r="F102" s="53">
        <f>G102-E102</f>
        <v>1200000</v>
      </c>
      <c r="G102" s="77">
        <v>6600000</v>
      </c>
      <c r="H102" s="53">
        <f t="shared" si="10"/>
        <v>6599000</v>
      </c>
      <c r="I102" s="95">
        <f>G102/D102*100</f>
        <v>660000</v>
      </c>
      <c r="J102" s="27"/>
    </row>
    <row r="103" spans="1:10" ht="12.75">
      <c r="A103" s="27" t="s">
        <v>90</v>
      </c>
      <c r="B103" s="54"/>
      <c r="C103" s="54"/>
      <c r="D103" s="54"/>
      <c r="E103" s="55"/>
      <c r="F103" s="55"/>
      <c r="G103" s="54"/>
      <c r="H103" s="54"/>
      <c r="I103" s="94"/>
      <c r="J103" s="27"/>
    </row>
    <row r="104" spans="1:10" ht="12.75">
      <c r="A104" s="26" t="s">
        <v>91</v>
      </c>
      <c r="B104" s="53">
        <f>B106</f>
        <v>1000</v>
      </c>
      <c r="C104" s="53">
        <f>D104-B104</f>
        <v>0</v>
      </c>
      <c r="D104" s="53">
        <f>D106</f>
        <v>1000</v>
      </c>
      <c r="E104" s="56">
        <f>E106</f>
        <v>0</v>
      </c>
      <c r="F104" s="56">
        <f>G104-E104</f>
        <v>0</v>
      </c>
      <c r="G104" s="53">
        <f>G106</f>
        <v>0</v>
      </c>
      <c r="H104" s="53">
        <f t="shared" si="10"/>
        <v>-1000</v>
      </c>
      <c r="I104" s="93">
        <f>G104/D104*100</f>
        <v>0</v>
      </c>
      <c r="J104" s="27"/>
    </row>
    <row r="105" spans="1:10" ht="12.75">
      <c r="A105" s="27" t="s">
        <v>93</v>
      </c>
      <c r="B105" s="54"/>
      <c r="C105" s="54"/>
      <c r="D105" s="54"/>
      <c r="E105" s="55"/>
      <c r="F105" s="55"/>
      <c r="G105" s="54"/>
      <c r="H105" s="54"/>
      <c r="I105" s="94"/>
      <c r="J105" s="27"/>
    </row>
    <row r="106" spans="1:10" ht="12.75">
      <c r="A106" s="26" t="s">
        <v>94</v>
      </c>
      <c r="B106" s="77">
        <v>1000</v>
      </c>
      <c r="C106" s="53">
        <f>D106-B106</f>
        <v>0</v>
      </c>
      <c r="D106" s="77">
        <v>1000</v>
      </c>
      <c r="E106" s="82">
        <v>0</v>
      </c>
      <c r="F106" s="56">
        <f>G106-E106</f>
        <v>0</v>
      </c>
      <c r="G106" s="77">
        <v>0</v>
      </c>
      <c r="H106" s="53">
        <f t="shared" si="10"/>
        <v>-1000</v>
      </c>
      <c r="I106" s="93">
        <f>G106/D106*100</f>
        <v>0</v>
      </c>
      <c r="J106" s="27"/>
    </row>
    <row r="107" spans="1:10" ht="12.75">
      <c r="A107" s="26" t="s">
        <v>95</v>
      </c>
      <c r="B107" s="53">
        <f>B108</f>
        <v>180000000</v>
      </c>
      <c r="C107" s="53">
        <f>D107-B107</f>
        <v>0</v>
      </c>
      <c r="D107" s="53">
        <f>D108</f>
        <v>180000000</v>
      </c>
      <c r="E107" s="56">
        <f>E108</f>
        <v>0</v>
      </c>
      <c r="F107" s="56">
        <f>G107-E107</f>
        <v>111500000</v>
      </c>
      <c r="G107" s="53">
        <f>G108</f>
        <v>111500000</v>
      </c>
      <c r="H107" s="53">
        <f t="shared" si="10"/>
        <v>-68500000</v>
      </c>
      <c r="I107" s="93">
        <f>G107/D107*100</f>
        <v>61.94444444444444</v>
      </c>
      <c r="J107" s="27"/>
    </row>
    <row r="108" spans="1:10" ht="12.75">
      <c r="A108" s="89" t="s">
        <v>96</v>
      </c>
      <c r="B108" s="125">
        <v>180000000</v>
      </c>
      <c r="C108" s="126">
        <f>D108-B108</f>
        <v>0</v>
      </c>
      <c r="D108" s="125">
        <v>180000000</v>
      </c>
      <c r="E108" s="127">
        <v>0</v>
      </c>
      <c r="F108" s="128">
        <f>G108-E108</f>
        <v>111500000</v>
      </c>
      <c r="G108" s="125">
        <v>111500000</v>
      </c>
      <c r="H108" s="126">
        <f t="shared" si="10"/>
        <v>-68500000</v>
      </c>
      <c r="I108" s="129">
        <f>G108/D108*100</f>
        <v>61.94444444444444</v>
      </c>
      <c r="J108" s="27" t="s">
        <v>243</v>
      </c>
    </row>
    <row r="109" spans="1:11" ht="12" hidden="1">
      <c r="A109" s="27" t="s">
        <v>238</v>
      </c>
      <c r="B109" s="78">
        <v>0</v>
      </c>
      <c r="C109" s="54"/>
      <c r="D109" s="78">
        <v>0</v>
      </c>
      <c r="E109" s="112">
        <v>0</v>
      </c>
      <c r="F109" s="55"/>
      <c r="G109" s="78">
        <v>0</v>
      </c>
      <c r="H109" s="54"/>
      <c r="I109" s="94"/>
      <c r="J109" s="27" t="s">
        <v>244</v>
      </c>
      <c r="K109" s="29" t="s">
        <v>242</v>
      </c>
    </row>
    <row r="110" spans="1:11" ht="24" hidden="1">
      <c r="A110" s="114" t="s">
        <v>240</v>
      </c>
      <c r="B110" s="77">
        <v>0</v>
      </c>
      <c r="C110" s="53"/>
      <c r="D110" s="77">
        <v>0</v>
      </c>
      <c r="E110" s="82">
        <v>0</v>
      </c>
      <c r="F110" s="56"/>
      <c r="G110" s="77">
        <v>0</v>
      </c>
      <c r="H110" s="53"/>
      <c r="I110" s="93"/>
      <c r="J110" s="27" t="s">
        <v>245</v>
      </c>
      <c r="K110" s="29" t="s">
        <v>242</v>
      </c>
    </row>
    <row r="111" spans="1:10" ht="12.75">
      <c r="A111" s="26" t="s">
        <v>97</v>
      </c>
      <c r="B111" s="53">
        <f>B112</f>
        <v>35891000</v>
      </c>
      <c r="C111" s="53">
        <f>D111-B111</f>
        <v>5238000</v>
      </c>
      <c r="D111" s="53">
        <f>D112</f>
        <v>41129000</v>
      </c>
      <c r="E111" s="56">
        <f>E112</f>
        <v>0</v>
      </c>
      <c r="F111" s="56">
        <f>G111-E111</f>
        <v>52963490</v>
      </c>
      <c r="G111" s="53">
        <f>G112</f>
        <v>52963490</v>
      </c>
      <c r="H111" s="53">
        <f t="shared" si="10"/>
        <v>11834490</v>
      </c>
      <c r="I111" s="93">
        <f>G111/D111*100</f>
        <v>128.77407668555034</v>
      </c>
      <c r="J111" s="6"/>
    </row>
    <row r="112" spans="1:10" ht="12.75">
      <c r="A112" s="26" t="s">
        <v>98</v>
      </c>
      <c r="B112" s="77">
        <v>35891000</v>
      </c>
      <c r="C112" s="53">
        <f>D112-B112</f>
        <v>5238000</v>
      </c>
      <c r="D112" s="77">
        <v>41129000</v>
      </c>
      <c r="E112" s="82">
        <v>0</v>
      </c>
      <c r="F112" s="56">
        <f>G112-E112</f>
        <v>52963490</v>
      </c>
      <c r="G112" s="77">
        <v>52963490</v>
      </c>
      <c r="H112" s="53">
        <f t="shared" si="10"/>
        <v>11834490</v>
      </c>
      <c r="I112" s="93">
        <f>G112/D112*100</f>
        <v>128.77407668555034</v>
      </c>
      <c r="J112" s="6"/>
    </row>
    <row r="113" spans="1:10" ht="12.75">
      <c r="A113" s="27"/>
      <c r="B113" s="54"/>
      <c r="C113" s="54"/>
      <c r="D113" s="54"/>
      <c r="E113" s="54"/>
      <c r="F113" s="54"/>
      <c r="G113" s="54"/>
      <c r="H113" s="54"/>
      <c r="I113" s="94"/>
      <c r="J113" s="27"/>
    </row>
    <row r="114" spans="1:10" ht="12.75">
      <c r="A114" s="30" t="s">
        <v>9</v>
      </c>
      <c r="B114" s="54">
        <f>B89+B91+B94+B97+B100+B104+B107+B111</f>
        <v>944688000</v>
      </c>
      <c r="C114" s="54">
        <f aca="true" t="shared" si="11" ref="C114:H114">C89+C91+C94+C97+C100+C104+C107+C111</f>
        <v>5238000</v>
      </c>
      <c r="D114" s="54">
        <f t="shared" si="11"/>
        <v>949926000</v>
      </c>
      <c r="E114" s="54">
        <f t="shared" si="11"/>
        <v>479718935</v>
      </c>
      <c r="F114" s="54">
        <f t="shared" si="11"/>
        <v>413054490</v>
      </c>
      <c r="G114" s="54">
        <f t="shared" si="11"/>
        <v>892773425</v>
      </c>
      <c r="H114" s="54">
        <f t="shared" si="11"/>
        <v>-57152575</v>
      </c>
      <c r="I114" s="94">
        <f>G114/D114*100</f>
        <v>93.98347081772685</v>
      </c>
      <c r="J114" s="27"/>
    </row>
    <row r="115" spans="1:10" ht="12.75">
      <c r="A115" s="26"/>
      <c r="B115" s="53"/>
      <c r="C115" s="53"/>
      <c r="D115" s="53"/>
      <c r="E115" s="53"/>
      <c r="F115" s="53"/>
      <c r="G115" s="53"/>
      <c r="H115" s="53"/>
      <c r="I115" s="93"/>
      <c r="J115" s="27"/>
    </row>
    <row r="116" ht="12.75">
      <c r="J116" s="24"/>
    </row>
    <row r="117" ht="12.75">
      <c r="J117" s="24"/>
    </row>
    <row r="118" ht="12.75">
      <c r="J118" s="24"/>
    </row>
    <row r="119" ht="12.75">
      <c r="J119" s="24"/>
    </row>
    <row r="120" spans="1:10" ht="12.75">
      <c r="A120" s="25" t="s">
        <v>47</v>
      </c>
      <c r="B120" s="25"/>
      <c r="C120" s="25"/>
      <c r="D120" s="25"/>
      <c r="E120" s="25"/>
      <c r="F120" s="25"/>
      <c r="G120" s="25"/>
      <c r="H120" s="25"/>
      <c r="I120" s="25" t="s">
        <v>7</v>
      </c>
      <c r="J120" s="24"/>
    </row>
    <row r="121" spans="1:10" ht="12.75">
      <c r="A121" s="59"/>
      <c r="B121" s="89"/>
      <c r="C121" s="90" t="s">
        <v>10</v>
      </c>
      <c r="D121" s="91"/>
      <c r="E121" s="89"/>
      <c r="F121" s="90" t="s">
        <v>175</v>
      </c>
      <c r="G121" s="91"/>
      <c r="H121" s="98" t="s">
        <v>12</v>
      </c>
      <c r="I121" s="97" t="s">
        <v>55</v>
      </c>
      <c r="J121" s="27"/>
    </row>
    <row r="122" spans="1:10" ht="12.75">
      <c r="A122" s="30" t="s">
        <v>16</v>
      </c>
      <c r="B122" s="21" t="str">
        <f>$B$7</f>
        <v>2.9.30</v>
      </c>
      <c r="C122" s="21" t="str">
        <f>$C$7</f>
        <v>2.10.1～3.3.31</v>
      </c>
      <c r="D122" s="21" t="s">
        <v>17</v>
      </c>
      <c r="E122" s="21" t="str">
        <f>$E$7</f>
        <v>2.9.30</v>
      </c>
      <c r="F122" s="115" t="str">
        <f>$F$7</f>
        <v>2.10.1～</v>
      </c>
      <c r="G122" s="21" t="s">
        <v>18</v>
      </c>
      <c r="H122" s="30" t="s">
        <v>56</v>
      </c>
      <c r="I122" s="34" t="s">
        <v>20</v>
      </c>
      <c r="J122" s="27"/>
    </row>
    <row r="123" spans="1:10" ht="12.75">
      <c r="A123" s="26"/>
      <c r="B123" s="22" t="s">
        <v>23</v>
      </c>
      <c r="C123" s="52" t="s">
        <v>24</v>
      </c>
      <c r="D123" s="23"/>
      <c r="E123" s="22" t="s">
        <v>23</v>
      </c>
      <c r="F123" s="116" t="str">
        <f>$F$8</f>
        <v>3.3.31</v>
      </c>
      <c r="G123" s="23"/>
      <c r="H123" s="28" t="s">
        <v>57</v>
      </c>
      <c r="I123" s="40" t="s">
        <v>26</v>
      </c>
      <c r="J123" s="27"/>
    </row>
    <row r="124" spans="1:10" ht="12.75">
      <c r="A124" s="26" t="s">
        <v>99</v>
      </c>
      <c r="B124" s="53">
        <f>SUM(B125:B126)</f>
        <v>314588000</v>
      </c>
      <c r="C124" s="53">
        <f>D124-B124</f>
        <v>18522000</v>
      </c>
      <c r="D124" s="53">
        <f>SUM(D125:D126)</f>
        <v>333110000</v>
      </c>
      <c r="E124" s="53">
        <f>SUM(E125:E126)</f>
        <v>15563790</v>
      </c>
      <c r="F124" s="53">
        <f>G124-E124</f>
        <v>229565892</v>
      </c>
      <c r="G124" s="53">
        <f>SUM(G125:G126)</f>
        <v>245129682</v>
      </c>
      <c r="H124" s="53">
        <f>D124-G124</f>
        <v>87980318</v>
      </c>
      <c r="I124" s="60">
        <f>G124/D124*100</f>
        <v>73.58820869982888</v>
      </c>
      <c r="J124" s="27"/>
    </row>
    <row r="125" spans="1:10" ht="12.75">
      <c r="A125" s="26" t="s">
        <v>100</v>
      </c>
      <c r="B125" s="77">
        <v>101100000</v>
      </c>
      <c r="C125" s="53">
        <f aca="true" t="shared" si="12" ref="C125:C137">D125-B125</f>
        <v>0</v>
      </c>
      <c r="D125" s="77">
        <v>101100000</v>
      </c>
      <c r="E125" s="77">
        <v>0</v>
      </c>
      <c r="F125" s="53">
        <f>G125-E125</f>
        <v>84502000</v>
      </c>
      <c r="G125" s="77">
        <v>84502000</v>
      </c>
      <c r="H125" s="53">
        <f>D125-G125</f>
        <v>16598000</v>
      </c>
      <c r="I125" s="60">
        <f>G125/D125*100</f>
        <v>83.58259149357072</v>
      </c>
      <c r="J125" s="27"/>
    </row>
    <row r="126" spans="1:10" ht="12.75">
      <c r="A126" s="89" t="s">
        <v>92</v>
      </c>
      <c r="B126" s="125">
        <v>213488000</v>
      </c>
      <c r="C126" s="126">
        <f t="shared" si="12"/>
        <v>18522000</v>
      </c>
      <c r="D126" s="125">
        <v>232010000</v>
      </c>
      <c r="E126" s="125">
        <v>15563790</v>
      </c>
      <c r="F126" s="126">
        <f>G126-E126</f>
        <v>145063892</v>
      </c>
      <c r="G126" s="125">
        <v>160627682</v>
      </c>
      <c r="H126" s="126">
        <f>D126-G126</f>
        <v>71382318</v>
      </c>
      <c r="I126" s="130">
        <f>G126/D126*100</f>
        <v>69.23308564286023</v>
      </c>
      <c r="J126" s="27" t="s">
        <v>243</v>
      </c>
    </row>
    <row r="127" spans="1:11" ht="12" hidden="1">
      <c r="A127" s="27" t="s">
        <v>239</v>
      </c>
      <c r="B127" s="78">
        <v>0</v>
      </c>
      <c r="C127" s="54"/>
      <c r="D127" s="78">
        <v>0</v>
      </c>
      <c r="E127" s="78">
        <v>0</v>
      </c>
      <c r="F127" s="54"/>
      <c r="G127" s="78">
        <v>0</v>
      </c>
      <c r="H127" s="54"/>
      <c r="I127" s="61"/>
      <c r="J127" s="27" t="s">
        <v>244</v>
      </c>
      <c r="K127" s="29" t="s">
        <v>242</v>
      </c>
    </row>
    <row r="128" spans="1:11" ht="21" hidden="1">
      <c r="A128" s="113" t="s">
        <v>241</v>
      </c>
      <c r="B128" s="77">
        <v>0</v>
      </c>
      <c r="C128" s="53"/>
      <c r="D128" s="77">
        <v>0</v>
      </c>
      <c r="E128" s="77">
        <v>0</v>
      </c>
      <c r="F128" s="53"/>
      <c r="G128" s="77">
        <v>0</v>
      </c>
      <c r="H128" s="53"/>
      <c r="I128" s="60"/>
      <c r="J128" s="27" t="s">
        <v>245</v>
      </c>
      <c r="K128" s="29" t="s">
        <v>242</v>
      </c>
    </row>
    <row r="129" spans="1:10" ht="12.75">
      <c r="A129" s="26" t="s">
        <v>101</v>
      </c>
      <c r="B129" s="53">
        <f>SUM(B130:B133)</f>
        <v>1020669000</v>
      </c>
      <c r="C129" s="53">
        <f t="shared" si="12"/>
        <v>0</v>
      </c>
      <c r="D129" s="53">
        <f>SUM(D130:D133)</f>
        <v>1020669000</v>
      </c>
      <c r="E129" s="53">
        <f>SUM(E130:E133)</f>
        <v>486832588</v>
      </c>
      <c r="F129" s="53">
        <f>G129-E129</f>
        <v>533836091</v>
      </c>
      <c r="G129" s="53">
        <f>SUM(G130:G133)</f>
        <v>1020668679</v>
      </c>
      <c r="H129" s="53">
        <f>D129-G129</f>
        <v>321</v>
      </c>
      <c r="I129" s="60">
        <f>G129/D129*100</f>
        <v>99.99996855003924</v>
      </c>
      <c r="J129" s="27"/>
    </row>
    <row r="130" spans="1:10" ht="12.75">
      <c r="A130" s="27" t="s">
        <v>102</v>
      </c>
      <c r="B130" s="78"/>
      <c r="C130" s="79"/>
      <c r="D130" s="78"/>
      <c r="E130" s="78"/>
      <c r="F130" s="54"/>
      <c r="G130" s="78"/>
      <c r="H130" s="54"/>
      <c r="I130" s="61"/>
      <c r="J130" s="27"/>
    </row>
    <row r="131" spans="1:10" ht="12.75">
      <c r="A131" s="26" t="s">
        <v>103</v>
      </c>
      <c r="B131" s="77">
        <v>922756000</v>
      </c>
      <c r="C131" s="80">
        <f>D131-B131</f>
        <v>0</v>
      </c>
      <c r="D131" s="77">
        <v>922756000</v>
      </c>
      <c r="E131" s="77">
        <v>460166588</v>
      </c>
      <c r="F131" s="53">
        <f>G131-E131</f>
        <v>462589091</v>
      </c>
      <c r="G131" s="77">
        <v>922755679</v>
      </c>
      <c r="H131" s="53">
        <f>D131-G131</f>
        <v>321</v>
      </c>
      <c r="I131" s="60">
        <f>G131/D131*100</f>
        <v>99.99996521290568</v>
      </c>
      <c r="J131" s="27"/>
    </row>
    <row r="132" spans="1:10" ht="12.75">
      <c r="A132" s="27" t="s">
        <v>142</v>
      </c>
      <c r="B132" s="78"/>
      <c r="C132" s="79"/>
      <c r="D132" s="78"/>
      <c r="E132" s="78"/>
      <c r="F132" s="54"/>
      <c r="G132" s="78"/>
      <c r="H132" s="54"/>
      <c r="I132" s="61"/>
      <c r="J132" s="27"/>
    </row>
    <row r="133" spans="1:10" ht="12.75">
      <c r="A133" s="26" t="s">
        <v>103</v>
      </c>
      <c r="B133" s="77">
        <v>97913000</v>
      </c>
      <c r="C133" s="80">
        <f t="shared" si="12"/>
        <v>0</v>
      </c>
      <c r="D133" s="77">
        <v>97913000</v>
      </c>
      <c r="E133" s="77">
        <v>26666000</v>
      </c>
      <c r="F133" s="53">
        <f>G133-E133</f>
        <v>71247000</v>
      </c>
      <c r="G133" s="77">
        <v>97913000</v>
      </c>
      <c r="H133" s="53">
        <f>D133-G133</f>
        <v>0</v>
      </c>
      <c r="I133" s="60">
        <f>G133/D133*100</f>
        <v>100</v>
      </c>
      <c r="J133" s="6"/>
    </row>
    <row r="134" spans="1:10" ht="12">
      <c r="A134" s="27" t="s">
        <v>279</v>
      </c>
      <c r="B134" s="54"/>
      <c r="C134" s="79"/>
      <c r="D134" s="54"/>
      <c r="E134" s="54"/>
      <c r="F134" s="54"/>
      <c r="G134" s="54"/>
      <c r="H134" s="54"/>
      <c r="I134" s="61"/>
      <c r="J134" s="27"/>
    </row>
    <row r="135" spans="1:10" ht="12">
      <c r="A135" s="26" t="s">
        <v>104</v>
      </c>
      <c r="B135" s="53">
        <f>B137</f>
        <v>23400000</v>
      </c>
      <c r="C135" s="80">
        <f t="shared" si="12"/>
        <v>0</v>
      </c>
      <c r="D135" s="53">
        <f>D137</f>
        <v>23400000</v>
      </c>
      <c r="E135" s="53">
        <f>E137</f>
        <v>8700000</v>
      </c>
      <c r="F135" s="53">
        <f>G135-E135</f>
        <v>7950000</v>
      </c>
      <c r="G135" s="53">
        <f>G137</f>
        <v>16650000</v>
      </c>
      <c r="H135" s="53">
        <f>D135-G135</f>
        <v>6750000</v>
      </c>
      <c r="I135" s="60">
        <f>G135/D135*100</f>
        <v>71.15384615384616</v>
      </c>
      <c r="J135" s="27"/>
    </row>
    <row r="136" spans="1:10" ht="12">
      <c r="A136" s="27" t="s">
        <v>278</v>
      </c>
      <c r="B136" s="54"/>
      <c r="C136" s="79"/>
      <c r="D136" s="54"/>
      <c r="E136" s="54"/>
      <c r="F136" s="54"/>
      <c r="G136" s="54"/>
      <c r="H136" s="54"/>
      <c r="I136" s="61"/>
      <c r="J136" s="27"/>
    </row>
    <row r="137" spans="1:10" ht="12">
      <c r="A137" s="26" t="s">
        <v>105</v>
      </c>
      <c r="B137" s="77">
        <v>23400000</v>
      </c>
      <c r="C137" s="80">
        <f t="shared" si="12"/>
        <v>0</v>
      </c>
      <c r="D137" s="77">
        <v>23400000</v>
      </c>
      <c r="E137" s="77">
        <v>8700000</v>
      </c>
      <c r="F137" s="53">
        <f>G137-E137</f>
        <v>7950000</v>
      </c>
      <c r="G137" s="77">
        <v>16650000</v>
      </c>
      <c r="H137" s="53">
        <f>D137-G137</f>
        <v>6750000</v>
      </c>
      <c r="I137" s="60">
        <f>G137/D137*100</f>
        <v>71.15384615384616</v>
      </c>
      <c r="J137" s="27"/>
    </row>
    <row r="138" spans="1:10" ht="12">
      <c r="A138" s="27"/>
      <c r="B138" s="54"/>
      <c r="C138" s="54"/>
      <c r="D138" s="54"/>
      <c r="E138" s="54"/>
      <c r="F138" s="54"/>
      <c r="G138" s="54"/>
      <c r="H138" s="54"/>
      <c r="I138" s="61"/>
      <c r="J138" s="27"/>
    </row>
    <row r="139" spans="1:10" ht="12">
      <c r="A139" s="30" t="s">
        <v>15</v>
      </c>
      <c r="B139" s="54">
        <f aca="true" t="shared" si="13" ref="B139:H139">B124+B129+B135</f>
        <v>1358657000</v>
      </c>
      <c r="C139" s="54">
        <f t="shared" si="13"/>
        <v>18522000</v>
      </c>
      <c r="D139" s="54">
        <f t="shared" si="13"/>
        <v>1377179000</v>
      </c>
      <c r="E139" s="54">
        <f t="shared" si="13"/>
        <v>511096378</v>
      </c>
      <c r="F139" s="54">
        <f t="shared" si="13"/>
        <v>771351983</v>
      </c>
      <c r="G139" s="54">
        <f t="shared" si="13"/>
        <v>1282448361</v>
      </c>
      <c r="H139" s="54">
        <f t="shared" si="13"/>
        <v>94730639</v>
      </c>
      <c r="I139" s="61">
        <f>G139/D139*100</f>
        <v>93.12139968733186</v>
      </c>
      <c r="J139" s="27"/>
    </row>
    <row r="140" spans="1:10" ht="12">
      <c r="A140" s="26"/>
      <c r="B140" s="53"/>
      <c r="C140" s="53"/>
      <c r="D140" s="53"/>
      <c r="E140" s="53"/>
      <c r="F140" s="53"/>
      <c r="G140" s="53"/>
      <c r="H140" s="53"/>
      <c r="I140" s="60"/>
      <c r="J140" s="27"/>
    </row>
  </sheetData>
  <sheetProtection/>
  <printOptions horizontalCentered="1" verticalCentered="1"/>
  <pageMargins left="0.5905511811023623" right="0.1968503937007874" top="0.7874015748031497" bottom="0.3937007874015748" header="0.5118110236220472" footer="0.5118110236220472"/>
  <pageSetup blackAndWhite="1" fitToHeight="4" horizontalDpi="300" verticalDpi="300" orientation="landscape" paperSize="9" scale="98" r:id="rId3"/>
  <rowBreaks count="3" manualBreakCount="3">
    <brk id="40" max="255" man="1"/>
    <brk id="80" max="255" man="1"/>
    <brk id="115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N140"/>
  <sheetViews>
    <sheetView zoomScalePageLayoutView="0" workbookViewId="0" topLeftCell="A1">
      <selection activeCell="Q34" sqref="Q34"/>
    </sheetView>
  </sheetViews>
  <sheetFormatPr defaultColWidth="10.625" defaultRowHeight="12.75"/>
  <cols>
    <col min="1" max="1" width="11.375" style="15" customWidth="1"/>
    <col min="2" max="3" width="7.75390625" style="15" customWidth="1"/>
    <col min="4" max="4" width="3.75390625" style="15" customWidth="1"/>
    <col min="5" max="6" width="7.75390625" style="15" customWidth="1"/>
    <col min="7" max="7" width="3.75390625" style="15" customWidth="1"/>
    <col min="8" max="9" width="7.75390625" style="15" customWidth="1"/>
    <col min="10" max="10" width="3.75390625" style="15" customWidth="1"/>
    <col min="11" max="11" width="5.75390625" style="15" customWidth="1"/>
    <col min="12" max="12" width="4.75390625" style="15" customWidth="1"/>
    <col min="13" max="13" width="3.75390625" style="15" customWidth="1"/>
    <col min="14" max="14" width="8.75390625" style="15" customWidth="1"/>
    <col min="15" max="16384" width="10.625" style="15" customWidth="1"/>
  </cols>
  <sheetData>
    <row r="1" ht="12">
      <c r="A1" s="15" t="s">
        <v>187</v>
      </c>
    </row>
    <row r="2" ht="12">
      <c r="A2" s="15" t="s">
        <v>107</v>
      </c>
    </row>
    <row r="4" spans="1:14" ht="12">
      <c r="A4" s="147" t="s">
        <v>108</v>
      </c>
      <c r="B4" s="174" t="s">
        <v>266</v>
      </c>
      <c r="C4" s="175"/>
      <c r="D4" s="176"/>
      <c r="E4" s="174" t="s">
        <v>268</v>
      </c>
      <c r="F4" s="175"/>
      <c r="G4" s="176"/>
      <c r="H4" s="147" t="s">
        <v>110</v>
      </c>
      <c r="I4" s="153"/>
      <c r="J4" s="154"/>
      <c r="K4" s="13"/>
      <c r="L4" s="16"/>
      <c r="M4" s="14"/>
      <c r="N4" s="154" t="s">
        <v>112</v>
      </c>
    </row>
    <row r="5" spans="1:14" ht="12">
      <c r="A5" s="148"/>
      <c r="B5" s="171" t="s">
        <v>267</v>
      </c>
      <c r="C5" s="172"/>
      <c r="D5" s="173"/>
      <c r="E5" s="171" t="s">
        <v>269</v>
      </c>
      <c r="F5" s="172"/>
      <c r="G5" s="173"/>
      <c r="H5" s="148"/>
      <c r="I5" s="155"/>
      <c r="J5" s="156"/>
      <c r="K5" s="168" t="s">
        <v>111</v>
      </c>
      <c r="L5" s="169"/>
      <c r="M5" s="170"/>
      <c r="N5" s="156"/>
    </row>
    <row r="6" spans="1:14" ht="12">
      <c r="A6" s="149"/>
      <c r="B6" s="159" t="s">
        <v>109</v>
      </c>
      <c r="C6" s="160"/>
      <c r="D6" s="161"/>
      <c r="E6" s="159" t="s">
        <v>109</v>
      </c>
      <c r="F6" s="160"/>
      <c r="G6" s="161"/>
      <c r="H6" s="159" t="s">
        <v>109</v>
      </c>
      <c r="I6" s="160"/>
      <c r="J6" s="161"/>
      <c r="K6" s="12"/>
      <c r="L6" s="17"/>
      <c r="M6" s="10"/>
      <c r="N6" s="158"/>
    </row>
    <row r="7" spans="1:14" ht="12" customHeight="1">
      <c r="A7" s="31" t="s">
        <v>113</v>
      </c>
      <c r="B7" s="162">
        <f>'P7'!C75</f>
        <v>46494</v>
      </c>
      <c r="C7" s="163"/>
      <c r="D7" s="18" t="s">
        <v>143</v>
      </c>
      <c r="E7" s="162">
        <f>'P7'!J75</f>
        <v>48621</v>
      </c>
      <c r="F7" s="163"/>
      <c r="G7" s="18" t="s">
        <v>143</v>
      </c>
      <c r="H7" s="162">
        <f>B7+E7</f>
        <v>95115</v>
      </c>
      <c r="I7" s="163"/>
      <c r="J7" s="18" t="s">
        <v>144</v>
      </c>
      <c r="K7" s="166">
        <f>H7/N7</f>
        <v>260.5890410958904</v>
      </c>
      <c r="L7" s="167"/>
      <c r="M7" s="18" t="s">
        <v>144</v>
      </c>
      <c r="N7" s="83">
        <v>365</v>
      </c>
    </row>
    <row r="8" spans="1:14" ht="12">
      <c r="A8" s="41" t="s">
        <v>114</v>
      </c>
      <c r="B8" s="162">
        <f>'P7'!C76</f>
        <v>72796</v>
      </c>
      <c r="C8" s="163"/>
      <c r="D8" s="18" t="s">
        <v>143</v>
      </c>
      <c r="E8" s="162">
        <f>'P7'!J76</f>
        <v>74273</v>
      </c>
      <c r="F8" s="163"/>
      <c r="G8" s="18" t="s">
        <v>143</v>
      </c>
      <c r="H8" s="162">
        <f>B8+E8</f>
        <v>147069</v>
      </c>
      <c r="I8" s="163"/>
      <c r="J8" s="18" t="s">
        <v>144</v>
      </c>
      <c r="K8" s="166">
        <f>H8/N8</f>
        <v>605.2222222222222</v>
      </c>
      <c r="L8" s="167"/>
      <c r="M8" s="18" t="s">
        <v>144</v>
      </c>
      <c r="N8" s="84">
        <v>243</v>
      </c>
    </row>
    <row r="9" spans="1:14" ht="12">
      <c r="A9" s="33" t="s">
        <v>110</v>
      </c>
      <c r="B9" s="162">
        <f>SUM(B7:C8)</f>
        <v>119290</v>
      </c>
      <c r="C9" s="163"/>
      <c r="D9" s="18" t="s">
        <v>143</v>
      </c>
      <c r="E9" s="162">
        <f>SUM(E7:F8)</f>
        <v>122894</v>
      </c>
      <c r="F9" s="163"/>
      <c r="G9" s="18" t="s">
        <v>143</v>
      </c>
      <c r="H9" s="162">
        <f>B9+E9</f>
        <v>242184</v>
      </c>
      <c r="I9" s="163"/>
      <c r="J9" s="18" t="s">
        <v>144</v>
      </c>
      <c r="K9" s="164"/>
      <c r="L9" s="165"/>
      <c r="M9" s="18"/>
      <c r="N9" s="42"/>
    </row>
    <row r="12" ht="12">
      <c r="A12" s="15" t="s">
        <v>115</v>
      </c>
    </row>
    <row r="14" spans="1:10" ht="12">
      <c r="A14" s="147" t="s">
        <v>108</v>
      </c>
      <c r="B14" s="150" t="s">
        <v>116</v>
      </c>
      <c r="C14" s="151"/>
      <c r="D14" s="151"/>
      <c r="E14" s="151"/>
      <c r="F14" s="151"/>
      <c r="G14" s="152"/>
      <c r="H14" s="147" t="s">
        <v>110</v>
      </c>
      <c r="I14" s="153"/>
      <c r="J14" s="154"/>
    </row>
    <row r="15" spans="1:10" ht="12" customHeight="1">
      <c r="A15" s="148"/>
      <c r="B15" s="177" t="str">
        <f>$B$4</f>
        <v>　2.4.1～</v>
      </c>
      <c r="C15" s="178"/>
      <c r="D15" s="179"/>
      <c r="E15" s="177" t="str">
        <f>E4</f>
        <v>　2.10.1～</v>
      </c>
      <c r="F15" s="178"/>
      <c r="G15" s="179"/>
      <c r="H15" s="148"/>
      <c r="I15" s="155"/>
      <c r="J15" s="156"/>
    </row>
    <row r="16" spans="1:10" ht="12">
      <c r="A16" s="149"/>
      <c r="B16" s="180" t="str">
        <f>$B$5</f>
        <v>2.9.30 </v>
      </c>
      <c r="C16" s="181"/>
      <c r="D16" s="182"/>
      <c r="E16" s="180" t="str">
        <f>E5</f>
        <v>3.3.31 </v>
      </c>
      <c r="F16" s="181"/>
      <c r="G16" s="182"/>
      <c r="H16" s="149"/>
      <c r="I16" s="157"/>
      <c r="J16" s="158"/>
    </row>
    <row r="17" spans="1:10" ht="12">
      <c r="A17" s="31" t="s">
        <v>233</v>
      </c>
      <c r="B17" s="141">
        <v>440</v>
      </c>
      <c r="C17" s="142"/>
      <c r="D17" s="14" t="s">
        <v>145</v>
      </c>
      <c r="E17" s="143">
        <v>352</v>
      </c>
      <c r="F17" s="144"/>
      <c r="G17" s="14" t="s">
        <v>145</v>
      </c>
      <c r="H17" s="145">
        <f>E17</f>
        <v>352</v>
      </c>
      <c r="I17" s="146"/>
      <c r="J17" s="14" t="s">
        <v>145</v>
      </c>
    </row>
    <row r="18" spans="1:10" ht="12">
      <c r="A18" s="41" t="s">
        <v>109</v>
      </c>
      <c r="B18" s="139">
        <f>B7</f>
        <v>46494</v>
      </c>
      <c r="C18" s="140"/>
      <c r="D18" s="18" t="s">
        <v>144</v>
      </c>
      <c r="E18" s="139">
        <f>E7</f>
        <v>48621</v>
      </c>
      <c r="F18" s="140"/>
      <c r="G18" s="18" t="s">
        <v>144</v>
      </c>
      <c r="H18" s="139">
        <f>H7</f>
        <v>95115</v>
      </c>
      <c r="I18" s="140"/>
      <c r="J18" s="18" t="s">
        <v>144</v>
      </c>
    </row>
    <row r="19" spans="1:10" ht="12">
      <c r="A19" s="41" t="s">
        <v>111</v>
      </c>
      <c r="B19" s="131">
        <f>B18/B21</f>
        <v>254.0655737704918</v>
      </c>
      <c r="C19" s="132"/>
      <c r="D19" s="18" t="s">
        <v>144</v>
      </c>
      <c r="E19" s="131">
        <f>E18/E21</f>
        <v>267.14835164835165</v>
      </c>
      <c r="F19" s="132"/>
      <c r="G19" s="18" t="s">
        <v>144</v>
      </c>
      <c r="H19" s="131">
        <f>H18/H21</f>
        <v>260.5890410958904</v>
      </c>
      <c r="I19" s="132"/>
      <c r="J19" s="18" t="s">
        <v>144</v>
      </c>
    </row>
    <row r="20" spans="1:10" ht="12">
      <c r="A20" s="41" t="s">
        <v>117</v>
      </c>
      <c r="B20" s="131">
        <f>B19/B17*100</f>
        <v>57.742175856929954</v>
      </c>
      <c r="C20" s="132"/>
      <c r="D20" s="19" t="s">
        <v>146</v>
      </c>
      <c r="E20" s="131">
        <f>E19/E17*100</f>
        <v>75.89441808191808</v>
      </c>
      <c r="F20" s="132"/>
      <c r="G20" s="19" t="s">
        <v>146</v>
      </c>
      <c r="H20" s="133">
        <v>65.8</v>
      </c>
      <c r="I20" s="134"/>
      <c r="J20" s="19" t="s">
        <v>146</v>
      </c>
    </row>
    <row r="21" spans="1:10" ht="12">
      <c r="A21" s="41" t="s">
        <v>118</v>
      </c>
      <c r="B21" s="135">
        <v>183</v>
      </c>
      <c r="C21" s="136"/>
      <c r="D21" s="18" t="s">
        <v>147</v>
      </c>
      <c r="E21" s="137">
        <f>H21-B21</f>
        <v>182</v>
      </c>
      <c r="F21" s="138"/>
      <c r="G21" s="18" t="s">
        <v>147</v>
      </c>
      <c r="H21" s="137">
        <f>N7</f>
        <v>365</v>
      </c>
      <c r="I21" s="138"/>
      <c r="J21" s="18" t="s">
        <v>147</v>
      </c>
    </row>
    <row r="22" spans="8:14" ht="12">
      <c r="H22" s="1"/>
      <c r="I22" s="1"/>
      <c r="J22" s="43"/>
      <c r="N22" s="1"/>
    </row>
    <row r="23" ht="12">
      <c r="N23" s="1"/>
    </row>
    <row r="24" spans="1:14" ht="12">
      <c r="A24" s="29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2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</row>
    <row r="26" spans="1:14" ht="12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</row>
    <row r="27" spans="1:14" ht="12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</row>
    <row r="28" spans="1:14" ht="12">
      <c r="A28" s="45"/>
      <c r="B28" s="46"/>
      <c r="C28" s="46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</row>
    <row r="29" spans="1:14" ht="12">
      <c r="A29" s="45"/>
      <c r="B29" s="44"/>
      <c r="C29" s="44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</row>
    <row r="30" spans="1:14" ht="12">
      <c r="A30" s="45"/>
      <c r="B30" s="44"/>
      <c r="C30" s="44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</row>
    <row r="31" spans="1:14" ht="12" customHeight="1">
      <c r="A31" s="45"/>
      <c r="B31" s="46"/>
      <c r="C31" s="46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</row>
    <row r="32" spans="1:14" ht="12">
      <c r="A32" s="45"/>
      <c r="B32" s="44"/>
      <c r="C32" s="44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</row>
    <row r="33" spans="1:14" ht="12">
      <c r="A33" s="45"/>
      <c r="B33" s="44"/>
      <c r="C33" s="44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</row>
    <row r="34" spans="1:14" ht="12">
      <c r="A34" s="45"/>
      <c r="B34" s="46"/>
      <c r="C34" s="46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</row>
    <row r="35" spans="1:14" ht="12">
      <c r="A35" s="45"/>
      <c r="B35" s="44"/>
      <c r="C35" s="44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</row>
    <row r="36" spans="1:14" ht="12">
      <c r="A36" s="45"/>
      <c r="B36" s="44"/>
      <c r="C36" s="44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</row>
    <row r="37" spans="1:14" ht="12">
      <c r="A37" s="45"/>
      <c r="B37" s="46"/>
      <c r="C37" s="46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</row>
    <row r="38" spans="1:14" ht="12">
      <c r="A38" s="45"/>
      <c r="B38" s="44"/>
      <c r="C38" s="44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">
      <c r="A39" s="45"/>
      <c r="B39" s="44"/>
      <c r="C39" s="44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4" ht="12">
      <c r="A40" s="45"/>
      <c r="B40" s="46"/>
      <c r="C40" s="46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</row>
    <row r="41" spans="1:14" ht="12">
      <c r="A41" s="45"/>
      <c r="B41" s="44"/>
      <c r="C41" s="44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</row>
    <row r="42" spans="1:14" ht="12">
      <c r="A42" s="45"/>
      <c r="B42" s="44"/>
      <c r="C42" s="44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</row>
    <row r="43" spans="1:14" ht="12">
      <c r="A43" s="45"/>
      <c r="B43" s="46"/>
      <c r="C43" s="46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</row>
    <row r="44" spans="1:14" ht="12">
      <c r="A44" s="45"/>
      <c r="B44" s="44"/>
      <c r="C44" s="44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  <row r="45" spans="1:14" ht="12">
      <c r="A45" s="45"/>
      <c r="B45" s="44"/>
      <c r="C45" s="44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</row>
    <row r="46" spans="1:14" ht="12" customHeight="1">
      <c r="A46" s="45"/>
      <c r="B46" s="46"/>
      <c r="C46" s="46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</row>
    <row r="47" spans="1:14" ht="12">
      <c r="A47" s="45"/>
      <c r="B47" s="44"/>
      <c r="C47" s="44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1:14" ht="12">
      <c r="A48" s="45"/>
      <c r="B48" s="44"/>
      <c r="C48" s="44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  <row r="49" spans="1:14" ht="12">
      <c r="A49" s="45"/>
      <c r="B49" s="46"/>
      <c r="C49" s="46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1:14" ht="12">
      <c r="A50" s="47"/>
      <c r="B50" s="44"/>
      <c r="C50" s="44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1:14" ht="12">
      <c r="A51" s="45"/>
      <c r="B51" s="44"/>
      <c r="C51" s="44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1:14" ht="12">
      <c r="A52" s="45"/>
      <c r="B52" s="46"/>
      <c r="C52" s="46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</row>
    <row r="53" spans="1:14" ht="12">
      <c r="A53" s="45"/>
      <c r="B53" s="44"/>
      <c r="C53" s="44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</row>
    <row r="54" spans="1:14" ht="12">
      <c r="A54" s="45"/>
      <c r="B54" s="44"/>
      <c r="C54" s="44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1:14" ht="12">
      <c r="A55" s="45"/>
      <c r="B55" s="46"/>
      <c r="C55" s="46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</row>
    <row r="56" spans="1:14" ht="12">
      <c r="A56" s="45"/>
      <c r="B56" s="44"/>
      <c r="C56" s="44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</row>
    <row r="57" spans="1:14" ht="12">
      <c r="A57" s="45"/>
      <c r="B57" s="44"/>
      <c r="C57" s="44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1:14" ht="12">
      <c r="A58" s="45"/>
      <c r="B58" s="46"/>
      <c r="C58" s="46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</row>
    <row r="59" spans="1:14" ht="12">
      <c r="A59" s="45"/>
      <c r="B59" s="44"/>
      <c r="C59" s="44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</row>
    <row r="60" spans="1:14" ht="12">
      <c r="A60" s="45"/>
      <c r="B60" s="44"/>
      <c r="C60" s="44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1:14" ht="12">
      <c r="A61" s="45"/>
      <c r="B61" s="46"/>
      <c r="C61" s="46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1:14" ht="12">
      <c r="A62" s="45"/>
      <c r="B62" s="44"/>
      <c r="C62" s="44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</row>
    <row r="63" spans="1:14" ht="12">
      <c r="A63" s="45"/>
      <c r="B63" s="44"/>
      <c r="C63" s="44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</row>
    <row r="64" spans="1:14" ht="12">
      <c r="A64" s="45"/>
      <c r="B64" s="46"/>
      <c r="C64" s="46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</row>
    <row r="65" spans="1:14" ht="12">
      <c r="A65" s="47"/>
      <c r="B65" s="44"/>
      <c r="C65" s="44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</row>
    <row r="66" spans="1:14" ht="12">
      <c r="A66" s="45"/>
      <c r="B66" s="44"/>
      <c r="C66" s="44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</row>
    <row r="67" spans="1:14" ht="12">
      <c r="A67" s="45"/>
      <c r="B67" s="46"/>
      <c r="C67" s="46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</row>
    <row r="68" spans="1:14" ht="12">
      <c r="A68" s="45"/>
      <c r="B68" s="44"/>
      <c r="C68" s="44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</row>
    <row r="69" spans="1:14" ht="12">
      <c r="A69" s="45"/>
      <c r="B69" s="44"/>
      <c r="C69" s="44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</row>
    <row r="70" spans="1:14" ht="12" customHeight="1">
      <c r="A70" s="45"/>
      <c r="B70" s="46"/>
      <c r="C70" s="46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</row>
    <row r="71" spans="1:14" ht="12">
      <c r="A71" s="45"/>
      <c r="B71" s="44"/>
      <c r="C71" s="44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</row>
    <row r="72" spans="1:14" ht="12">
      <c r="A72" s="45"/>
      <c r="B72" s="44"/>
      <c r="C72" s="44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</row>
    <row r="73" spans="1:14" ht="12">
      <c r="A73" s="45"/>
      <c r="B73" s="46"/>
      <c r="C73" s="46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</row>
    <row r="74" spans="1:14" ht="12">
      <c r="A74" s="45"/>
      <c r="B74" s="44"/>
      <c r="C74" s="44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</row>
    <row r="75" spans="1:14" ht="12">
      <c r="A75" s="45"/>
      <c r="B75" s="44"/>
      <c r="C75" s="44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</row>
    <row r="76" spans="1:14" ht="12">
      <c r="A76" s="45"/>
      <c r="B76" s="46"/>
      <c r="C76" s="46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</row>
    <row r="77" spans="1:14" ht="12">
      <c r="A77" s="45"/>
      <c r="B77" s="44"/>
      <c r="C77" s="44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</row>
    <row r="78" spans="1:14" ht="12">
      <c r="A78" s="45"/>
      <c r="B78" s="44"/>
      <c r="C78" s="44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</row>
    <row r="79" spans="1:14" ht="12">
      <c r="A79" s="45"/>
      <c r="B79" s="46"/>
      <c r="C79" s="46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</row>
    <row r="80" spans="1:14" ht="12">
      <c r="A80" s="45"/>
      <c r="B80" s="44"/>
      <c r="C80" s="44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</row>
    <row r="81" spans="1:14" ht="12">
      <c r="A81" s="45"/>
      <c r="B81" s="44"/>
      <c r="C81" s="44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</row>
    <row r="82" spans="1:14" ht="12">
      <c r="A82" s="45"/>
      <c r="B82" s="46"/>
      <c r="C82" s="46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</row>
    <row r="83" spans="1:14" ht="12">
      <c r="A83" s="47"/>
      <c r="B83" s="44"/>
      <c r="C83" s="44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</row>
    <row r="84" spans="1:14" ht="12">
      <c r="A84" s="45"/>
      <c r="B84" s="44"/>
      <c r="C84" s="44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</row>
    <row r="85" spans="1:14" ht="12">
      <c r="A85" s="45"/>
      <c r="B85" s="46"/>
      <c r="C85" s="46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</row>
    <row r="86" spans="1:14" ht="12">
      <c r="A86" s="29"/>
      <c r="B86" s="44"/>
      <c r="C86" s="44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</row>
    <row r="87" spans="1:14" ht="12">
      <c r="A87" s="45"/>
      <c r="B87" s="44"/>
      <c r="C87" s="44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</row>
    <row r="88" spans="1:14" ht="12">
      <c r="A88" s="45"/>
      <c r="B88" s="46"/>
      <c r="C88" s="46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</row>
    <row r="89" spans="1:14" ht="12">
      <c r="A89" s="48"/>
      <c r="B89" s="44"/>
      <c r="C89" s="44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</row>
    <row r="90" spans="1:14" ht="12">
      <c r="A90" s="45"/>
      <c r="B90" s="44"/>
      <c r="C90" s="44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</row>
    <row r="91" spans="1:14" ht="12">
      <c r="A91" s="45"/>
      <c r="B91" s="46"/>
      <c r="C91" s="46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</row>
    <row r="92" spans="1:14" ht="12">
      <c r="A92" s="49"/>
      <c r="B92" s="44"/>
      <c r="C92" s="44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</row>
    <row r="93" spans="1:14" ht="12">
      <c r="A93" s="45"/>
      <c r="B93" s="44"/>
      <c r="C93" s="44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</row>
    <row r="94" spans="1:14" ht="12">
      <c r="A94" s="44"/>
      <c r="B94" s="46"/>
      <c r="C94" s="46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</row>
    <row r="95" spans="1:14" ht="12">
      <c r="A95" s="45"/>
      <c r="B95" s="44"/>
      <c r="C95" s="44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</row>
    <row r="96" spans="1:14" ht="12">
      <c r="A96" s="44"/>
      <c r="B96" s="44"/>
      <c r="C96" s="44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</row>
    <row r="100" spans="1:13" ht="1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ht="1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ht="1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ht="1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ht="1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ht="1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ht="1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ht="1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ht="1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ht="1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ht="1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ht="1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ht="1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1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1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ht="1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ht="1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ht="1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ht="1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ht="1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ht="1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ht="1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ht="1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ht="1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ht="1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ht="1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ht="1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ht="1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ht="1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ht="1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ht="1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ht="1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ht="1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ht="1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ht="1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ht="1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ht="1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ht="1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ht="1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ht="1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ht="1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</sheetData>
  <sheetProtection/>
  <mergeCells count="45">
    <mergeCell ref="B5:D5"/>
    <mergeCell ref="B4:D4"/>
    <mergeCell ref="E4:G4"/>
    <mergeCell ref="E5:G5"/>
    <mergeCell ref="B15:D15"/>
    <mergeCell ref="B16:D16"/>
    <mergeCell ref="E15:G15"/>
    <mergeCell ref="E16:G16"/>
    <mergeCell ref="K5:M5"/>
    <mergeCell ref="A4:A6"/>
    <mergeCell ref="H4:J5"/>
    <mergeCell ref="N4:N6"/>
    <mergeCell ref="B7:C7"/>
    <mergeCell ref="E7:F7"/>
    <mergeCell ref="H7:I7"/>
    <mergeCell ref="K7:L7"/>
    <mergeCell ref="B6:D6"/>
    <mergeCell ref="E6:G6"/>
    <mergeCell ref="H6:J6"/>
    <mergeCell ref="B9:C9"/>
    <mergeCell ref="E9:F9"/>
    <mergeCell ref="H9:I9"/>
    <mergeCell ref="K9:L9"/>
    <mergeCell ref="B8:C8"/>
    <mergeCell ref="E8:F8"/>
    <mergeCell ref="H8:I8"/>
    <mergeCell ref="K8:L8"/>
    <mergeCell ref="B17:C17"/>
    <mergeCell ref="E17:F17"/>
    <mergeCell ref="H17:I17"/>
    <mergeCell ref="A14:A16"/>
    <mergeCell ref="B14:G14"/>
    <mergeCell ref="H14:J16"/>
    <mergeCell ref="B18:C18"/>
    <mergeCell ref="E18:F18"/>
    <mergeCell ref="H18:I18"/>
    <mergeCell ref="B19:C19"/>
    <mergeCell ref="E19:F19"/>
    <mergeCell ref="H19:I19"/>
    <mergeCell ref="B20:C20"/>
    <mergeCell ref="E20:F20"/>
    <mergeCell ref="H20:I20"/>
    <mergeCell ref="B21:C21"/>
    <mergeCell ref="E21:F21"/>
    <mergeCell ref="H21:I21"/>
  </mergeCells>
  <printOptions horizontalCentered="1" verticalCentered="1"/>
  <pageMargins left="0.5905511811023623" right="0.1968503937007874" top="0.7874015748031497" bottom="0.3937007874015748" header="0.5118110236220472" footer="0.5118110236220472"/>
  <pageSetup blackAndWhite="1" fitToHeight="1" fitToWidth="1" horizontalDpi="300" verticalDpi="300" orientation="portrait" paperSize="9" r:id="rId1"/>
  <rowBreaks count="3" manualBreakCount="3">
    <brk id="36" max="255" man="1"/>
    <brk id="72" max="255" man="1"/>
    <brk id="10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S77"/>
  <sheetViews>
    <sheetView zoomScalePageLayoutView="0" workbookViewId="0" topLeftCell="A1">
      <pane xSplit="2" ySplit="5" topLeftCell="C6" activePane="bottomRight" state="frozen"/>
      <selection pane="topLeft" activeCell="B129" sqref="B129"/>
      <selection pane="topRight" activeCell="B129" sqref="B129"/>
      <selection pane="bottomLeft" activeCell="B129" sqref="B129"/>
      <selection pane="bottomRight" activeCell="V31" sqref="V31"/>
    </sheetView>
  </sheetViews>
  <sheetFormatPr defaultColWidth="10.625" defaultRowHeight="12.75"/>
  <cols>
    <col min="1" max="1" width="26.875" style="15" customWidth="1"/>
    <col min="2" max="3" width="14.75390625" style="15" customWidth="1"/>
    <col min="4" max="9" width="14.75390625" style="15" hidden="1" customWidth="1"/>
    <col min="10" max="11" width="14.75390625" style="15" customWidth="1"/>
    <col min="12" max="12" width="8.375" style="15" customWidth="1"/>
    <col min="13" max="13" width="10.625" style="15" customWidth="1"/>
    <col min="14" max="16" width="0" style="15" hidden="1" customWidth="1"/>
    <col min="17" max="16384" width="10.625" style="15" customWidth="1"/>
  </cols>
  <sheetData>
    <row r="1" spans="1:12" ht="12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12">
      <c r="A2" s="24" t="s">
        <v>133</v>
      </c>
      <c r="K2" s="1"/>
      <c r="L2" s="24"/>
    </row>
    <row r="3" spans="1:12" ht="12">
      <c r="A3" s="25"/>
      <c r="B3" s="25"/>
      <c r="C3" s="25"/>
      <c r="D3" s="25"/>
      <c r="E3" s="25"/>
      <c r="F3" s="25"/>
      <c r="G3" s="25"/>
      <c r="H3" s="25"/>
      <c r="I3" s="25"/>
      <c r="J3" s="25"/>
      <c r="K3" s="111" t="s">
        <v>1</v>
      </c>
      <c r="L3" s="29"/>
    </row>
    <row r="4" spans="1:12" ht="12">
      <c r="A4" s="183" t="s">
        <v>6</v>
      </c>
      <c r="B4" s="194" t="s">
        <v>235</v>
      </c>
      <c r="C4" s="30" t="s">
        <v>4</v>
      </c>
      <c r="D4" s="192" t="s">
        <v>148</v>
      </c>
      <c r="E4" s="192" t="s">
        <v>149</v>
      </c>
      <c r="F4" s="192" t="s">
        <v>150</v>
      </c>
      <c r="G4" s="192" t="s">
        <v>151</v>
      </c>
      <c r="H4" s="192" t="s">
        <v>152</v>
      </c>
      <c r="I4" s="192" t="s">
        <v>153</v>
      </c>
      <c r="J4" s="30" t="s">
        <v>5</v>
      </c>
      <c r="K4" s="194" t="s">
        <v>0</v>
      </c>
      <c r="L4" s="29"/>
    </row>
    <row r="5" spans="1:12" ht="12">
      <c r="A5" s="185"/>
      <c r="B5" s="195"/>
      <c r="C5" s="28" t="s">
        <v>0</v>
      </c>
      <c r="D5" s="193"/>
      <c r="E5" s="193"/>
      <c r="F5" s="193"/>
      <c r="G5" s="193"/>
      <c r="H5" s="193"/>
      <c r="I5" s="193"/>
      <c r="J5" s="28" t="s">
        <v>0</v>
      </c>
      <c r="K5" s="195"/>
      <c r="L5" s="29"/>
    </row>
    <row r="6" spans="1:19" ht="13.5">
      <c r="A6" s="186" t="s">
        <v>246</v>
      </c>
      <c r="B6" s="117" t="s">
        <v>8</v>
      </c>
      <c r="C6" s="85">
        <v>0</v>
      </c>
      <c r="D6" s="118"/>
      <c r="E6" s="118"/>
      <c r="F6" s="118"/>
      <c r="G6" s="118"/>
      <c r="H6" s="118"/>
      <c r="I6" s="118"/>
      <c r="J6" s="119">
        <f>K6-C6</f>
        <v>0</v>
      </c>
      <c r="K6" s="87">
        <v>0</v>
      </c>
      <c r="L6" s="29"/>
      <c r="N6" s="105" t="s">
        <v>212</v>
      </c>
      <c r="O6" s="100">
        <v>0</v>
      </c>
      <c r="P6" s="101">
        <v>0</v>
      </c>
      <c r="Q6" s="1"/>
      <c r="S6" s="124"/>
    </row>
    <row r="7" spans="1:19" ht="13.5">
      <c r="A7" s="187"/>
      <c r="B7" s="120" t="s">
        <v>14</v>
      </c>
      <c r="C7" s="86">
        <v>5111</v>
      </c>
      <c r="D7" s="121"/>
      <c r="E7" s="121"/>
      <c r="F7" s="121"/>
      <c r="G7" s="121"/>
      <c r="H7" s="121"/>
      <c r="I7" s="121"/>
      <c r="J7" s="121">
        <f>K7-C7</f>
        <v>4701</v>
      </c>
      <c r="K7" s="88">
        <v>9812</v>
      </c>
      <c r="L7" s="29"/>
      <c r="N7" s="102" t="s">
        <v>198</v>
      </c>
      <c r="O7" s="103">
        <v>5489</v>
      </c>
      <c r="P7" s="104">
        <v>11534</v>
      </c>
      <c r="Q7" s="1"/>
      <c r="S7" s="124"/>
    </row>
    <row r="8" spans="1:19" ht="13.5">
      <c r="A8" s="188"/>
      <c r="B8" s="22" t="s">
        <v>21</v>
      </c>
      <c r="C8" s="122">
        <f>SUM(C6:C7)</f>
        <v>5111</v>
      </c>
      <c r="D8" s="122">
        <f aca="true" t="shared" si="0" ref="D8:I8">SUM(D6:D7)</f>
        <v>0</v>
      </c>
      <c r="E8" s="122">
        <f t="shared" si="0"/>
        <v>0</v>
      </c>
      <c r="F8" s="122">
        <f t="shared" si="0"/>
        <v>0</v>
      </c>
      <c r="G8" s="122">
        <f t="shared" si="0"/>
        <v>0</v>
      </c>
      <c r="H8" s="122">
        <f t="shared" si="0"/>
        <v>0</v>
      </c>
      <c r="I8" s="122">
        <f t="shared" si="0"/>
        <v>0</v>
      </c>
      <c r="J8" s="122">
        <f>J6+J7</f>
        <v>4701</v>
      </c>
      <c r="K8" s="123">
        <f>K6+K7</f>
        <v>9812</v>
      </c>
      <c r="L8" s="29"/>
      <c r="N8" s="109"/>
      <c r="O8" s="109"/>
      <c r="P8" s="110"/>
      <c r="Q8" s="1"/>
      <c r="S8" s="124"/>
    </row>
    <row r="9" spans="1:19" ht="13.5">
      <c r="A9" s="183" t="s">
        <v>226</v>
      </c>
      <c r="B9" s="32" t="s">
        <v>236</v>
      </c>
      <c r="C9" s="85">
        <v>6665</v>
      </c>
      <c r="D9" s="6"/>
      <c r="E9" s="6"/>
      <c r="F9" s="6"/>
      <c r="G9" s="6"/>
      <c r="H9" s="6"/>
      <c r="I9" s="6"/>
      <c r="J9" s="50">
        <f>K9-C9</f>
        <v>6371</v>
      </c>
      <c r="K9" s="87">
        <v>13036</v>
      </c>
      <c r="L9" s="29"/>
      <c r="N9" s="99" t="s">
        <v>192</v>
      </c>
      <c r="O9" s="100">
        <v>6949</v>
      </c>
      <c r="P9" s="101">
        <v>13646</v>
      </c>
      <c r="Q9" s="1"/>
      <c r="S9" s="124"/>
    </row>
    <row r="10" spans="1:19" ht="12" customHeight="1">
      <c r="A10" s="184"/>
      <c r="B10" s="35" t="s">
        <v>14</v>
      </c>
      <c r="C10" s="86">
        <v>6594</v>
      </c>
      <c r="D10" s="36"/>
      <c r="E10" s="36"/>
      <c r="F10" s="36"/>
      <c r="G10" s="36"/>
      <c r="H10" s="36"/>
      <c r="I10" s="36"/>
      <c r="J10" s="36">
        <f>K10-C10</f>
        <v>6822</v>
      </c>
      <c r="K10" s="88">
        <v>13416</v>
      </c>
      <c r="L10" s="29"/>
      <c r="N10" s="102" t="s">
        <v>192</v>
      </c>
      <c r="O10" s="103">
        <v>7583</v>
      </c>
      <c r="P10" s="104">
        <v>15043</v>
      </c>
      <c r="Q10" s="1"/>
      <c r="S10" s="124"/>
    </row>
    <row r="11" spans="1:19" ht="12">
      <c r="A11" s="185"/>
      <c r="B11" s="28" t="s">
        <v>21</v>
      </c>
      <c r="C11" s="7">
        <f>SUM(C9:C10)</f>
        <v>13259</v>
      </c>
      <c r="D11" s="7">
        <f aca="true" t="shared" si="1" ref="D11:I11">SUM(D9:D10)</f>
        <v>0</v>
      </c>
      <c r="E11" s="7">
        <f t="shared" si="1"/>
        <v>0</v>
      </c>
      <c r="F11" s="7">
        <f t="shared" si="1"/>
        <v>0</v>
      </c>
      <c r="G11" s="7">
        <f t="shared" si="1"/>
        <v>0</v>
      </c>
      <c r="H11" s="7">
        <f t="shared" si="1"/>
        <v>0</v>
      </c>
      <c r="I11" s="7">
        <f t="shared" si="1"/>
        <v>0</v>
      </c>
      <c r="J11" s="7">
        <f>J9+J10</f>
        <v>13193</v>
      </c>
      <c r="K11" s="8">
        <f>K9+K10</f>
        <v>26452</v>
      </c>
      <c r="L11" s="29"/>
      <c r="S11" s="124"/>
    </row>
    <row r="12" spans="1:19" ht="13.5">
      <c r="A12" s="183" t="s">
        <v>228</v>
      </c>
      <c r="B12" s="32" t="s">
        <v>8</v>
      </c>
      <c r="C12" s="85">
        <v>4617</v>
      </c>
      <c r="D12" s="6"/>
      <c r="E12" s="6"/>
      <c r="F12" s="6"/>
      <c r="G12" s="6"/>
      <c r="H12" s="6"/>
      <c r="I12" s="6"/>
      <c r="J12" s="50">
        <f>K12-C12</f>
        <v>5416</v>
      </c>
      <c r="K12" s="87">
        <v>10033</v>
      </c>
      <c r="N12" s="99" t="s">
        <v>194</v>
      </c>
      <c r="O12" s="100">
        <v>4053</v>
      </c>
      <c r="P12" s="101">
        <v>9739</v>
      </c>
      <c r="Q12" s="1"/>
      <c r="S12" s="124"/>
    </row>
    <row r="13" spans="1:19" ht="13.5">
      <c r="A13" s="184"/>
      <c r="B13" s="35" t="s">
        <v>14</v>
      </c>
      <c r="C13" s="86">
        <v>4420</v>
      </c>
      <c r="D13" s="36"/>
      <c r="E13" s="36"/>
      <c r="F13" s="36"/>
      <c r="G13" s="36"/>
      <c r="H13" s="36"/>
      <c r="I13" s="36"/>
      <c r="J13" s="36">
        <f>K13-C13</f>
        <v>4934</v>
      </c>
      <c r="K13" s="88">
        <v>9354</v>
      </c>
      <c r="N13" s="102" t="s">
        <v>194</v>
      </c>
      <c r="O13" s="103">
        <v>4508</v>
      </c>
      <c r="P13" s="104">
        <v>9079</v>
      </c>
      <c r="Q13" s="1"/>
      <c r="S13" s="124"/>
    </row>
    <row r="14" spans="1:19" ht="13.5">
      <c r="A14" s="185"/>
      <c r="B14" s="28" t="s">
        <v>21</v>
      </c>
      <c r="C14" s="7">
        <f>SUM(C12:C13)</f>
        <v>9037</v>
      </c>
      <c r="D14" s="7">
        <f aca="true" t="shared" si="2" ref="D14:I14">SUM(D12:D13)</f>
        <v>0</v>
      </c>
      <c r="E14" s="7">
        <f t="shared" si="2"/>
        <v>0</v>
      </c>
      <c r="F14" s="7">
        <f t="shared" si="2"/>
        <v>0</v>
      </c>
      <c r="G14" s="7">
        <f t="shared" si="2"/>
        <v>0</v>
      </c>
      <c r="H14" s="7">
        <f t="shared" si="2"/>
        <v>0</v>
      </c>
      <c r="I14" s="7">
        <f t="shared" si="2"/>
        <v>0</v>
      </c>
      <c r="J14" s="7">
        <f>J12+J13</f>
        <v>10350</v>
      </c>
      <c r="K14" s="8">
        <f>K12+K13</f>
        <v>19387</v>
      </c>
      <c r="N14" s="102"/>
      <c r="O14" s="109"/>
      <c r="P14" s="110"/>
      <c r="Q14" s="1"/>
      <c r="S14" s="124"/>
    </row>
    <row r="15" spans="1:19" ht="13.5">
      <c r="A15" s="183" t="s">
        <v>227</v>
      </c>
      <c r="B15" s="32" t="s">
        <v>8</v>
      </c>
      <c r="C15" s="85">
        <v>6366</v>
      </c>
      <c r="D15" s="6"/>
      <c r="E15" s="6"/>
      <c r="F15" s="6"/>
      <c r="G15" s="6"/>
      <c r="H15" s="6"/>
      <c r="I15" s="6"/>
      <c r="J15" s="50">
        <f>K15-C15</f>
        <v>5396</v>
      </c>
      <c r="K15" s="87">
        <v>11762</v>
      </c>
      <c r="L15" s="29"/>
      <c r="N15" s="99" t="s">
        <v>193</v>
      </c>
      <c r="O15" s="100">
        <v>7594</v>
      </c>
      <c r="P15" s="101">
        <v>15295</v>
      </c>
      <c r="Q15" s="1"/>
      <c r="S15" s="124"/>
    </row>
    <row r="16" spans="1:19" ht="13.5">
      <c r="A16" s="184"/>
      <c r="B16" s="35" t="s">
        <v>14</v>
      </c>
      <c r="C16" s="86">
        <v>4531</v>
      </c>
      <c r="D16" s="36"/>
      <c r="E16" s="36"/>
      <c r="F16" s="36"/>
      <c r="G16" s="36"/>
      <c r="H16" s="36"/>
      <c r="I16" s="36"/>
      <c r="J16" s="36">
        <f>K16-C16</f>
        <v>4550</v>
      </c>
      <c r="K16" s="88">
        <v>9081</v>
      </c>
      <c r="N16" s="102" t="s">
        <v>193</v>
      </c>
      <c r="O16" s="103">
        <v>5634</v>
      </c>
      <c r="P16" s="104">
        <v>11139</v>
      </c>
      <c r="Q16" s="1"/>
      <c r="S16" s="124"/>
    </row>
    <row r="17" spans="1:19" ht="12">
      <c r="A17" s="185"/>
      <c r="B17" s="28" t="s">
        <v>21</v>
      </c>
      <c r="C17" s="7">
        <f>SUM(C15:C16)</f>
        <v>10897</v>
      </c>
      <c r="D17" s="7">
        <f aca="true" t="shared" si="3" ref="D17:I17">SUM(D15:D16)</f>
        <v>0</v>
      </c>
      <c r="E17" s="7">
        <f t="shared" si="3"/>
        <v>0</v>
      </c>
      <c r="F17" s="7">
        <f t="shared" si="3"/>
        <v>0</v>
      </c>
      <c r="G17" s="7">
        <f t="shared" si="3"/>
        <v>0</v>
      </c>
      <c r="H17" s="7">
        <f t="shared" si="3"/>
        <v>0</v>
      </c>
      <c r="I17" s="7">
        <f t="shared" si="3"/>
        <v>0</v>
      </c>
      <c r="J17" s="7">
        <f>J15+J16</f>
        <v>9946</v>
      </c>
      <c r="K17" s="8">
        <f>K15+K16</f>
        <v>20843</v>
      </c>
      <c r="Q17" s="1"/>
      <c r="S17" s="124"/>
    </row>
    <row r="18" spans="1:19" ht="12" customHeight="1">
      <c r="A18" s="183" t="s">
        <v>247</v>
      </c>
      <c r="B18" s="32" t="s">
        <v>8</v>
      </c>
      <c r="C18" s="85">
        <v>5961</v>
      </c>
      <c r="D18" s="6"/>
      <c r="E18" s="6"/>
      <c r="F18" s="6"/>
      <c r="G18" s="6"/>
      <c r="H18" s="6"/>
      <c r="I18" s="6"/>
      <c r="J18" s="50">
        <f>K18-C18</f>
        <v>6129</v>
      </c>
      <c r="K18" s="87">
        <v>12090</v>
      </c>
      <c r="N18" s="105" t="s">
        <v>210</v>
      </c>
      <c r="O18" s="100">
        <v>4396</v>
      </c>
      <c r="P18" s="101">
        <v>9616</v>
      </c>
      <c r="Q18" s="1"/>
      <c r="S18" s="124"/>
    </row>
    <row r="19" spans="1:19" ht="13.5">
      <c r="A19" s="184"/>
      <c r="B19" s="35" t="s">
        <v>14</v>
      </c>
      <c r="C19" s="86">
        <v>3365</v>
      </c>
      <c r="D19" s="36"/>
      <c r="E19" s="36"/>
      <c r="F19" s="36"/>
      <c r="G19" s="36"/>
      <c r="H19" s="36"/>
      <c r="I19" s="36"/>
      <c r="J19" s="36">
        <f>K19-C19</f>
        <v>3433</v>
      </c>
      <c r="K19" s="88">
        <v>6798</v>
      </c>
      <c r="N19" s="102" t="s">
        <v>195</v>
      </c>
      <c r="O19" s="103">
        <v>3402</v>
      </c>
      <c r="P19" s="104">
        <v>6826</v>
      </c>
      <c r="Q19" s="1"/>
      <c r="S19" s="124"/>
    </row>
    <row r="20" spans="1:19" ht="13.5">
      <c r="A20" s="185"/>
      <c r="B20" s="28" t="s">
        <v>21</v>
      </c>
      <c r="C20" s="7">
        <f>SUM(C18:C19)</f>
        <v>9326</v>
      </c>
      <c r="D20" s="7">
        <f aca="true" t="shared" si="4" ref="D20:I20">SUM(D18:D19)</f>
        <v>0</v>
      </c>
      <c r="E20" s="7">
        <f t="shared" si="4"/>
        <v>0</v>
      </c>
      <c r="F20" s="7">
        <f t="shared" si="4"/>
        <v>0</v>
      </c>
      <c r="G20" s="7">
        <f t="shared" si="4"/>
        <v>0</v>
      </c>
      <c r="H20" s="7">
        <f t="shared" si="4"/>
        <v>0</v>
      </c>
      <c r="I20" s="7">
        <f t="shared" si="4"/>
        <v>0</v>
      </c>
      <c r="J20" s="7">
        <f>J18+J19</f>
        <v>9562</v>
      </c>
      <c r="K20" s="8">
        <f>K18+K19</f>
        <v>18888</v>
      </c>
      <c r="N20" s="109"/>
      <c r="O20" s="109"/>
      <c r="P20" s="110"/>
      <c r="Q20" s="1"/>
      <c r="S20" s="124"/>
    </row>
    <row r="21" spans="1:19" ht="13.5">
      <c r="A21" s="183" t="s">
        <v>229</v>
      </c>
      <c r="B21" s="32" t="s">
        <v>8</v>
      </c>
      <c r="C21" s="85">
        <v>3836</v>
      </c>
      <c r="D21" s="6"/>
      <c r="E21" s="6"/>
      <c r="F21" s="6"/>
      <c r="G21" s="6"/>
      <c r="H21" s="6"/>
      <c r="I21" s="6"/>
      <c r="J21" s="50">
        <f>K21-C21</f>
        <v>2916</v>
      </c>
      <c r="K21" s="87">
        <v>6752</v>
      </c>
      <c r="L21" s="29"/>
      <c r="N21" s="99" t="s">
        <v>196</v>
      </c>
      <c r="O21" s="100">
        <v>4747</v>
      </c>
      <c r="P21" s="101">
        <v>9290</v>
      </c>
      <c r="Q21" s="1"/>
      <c r="S21" s="124"/>
    </row>
    <row r="22" spans="1:19" ht="13.5">
      <c r="A22" s="184"/>
      <c r="B22" s="35" t="s">
        <v>14</v>
      </c>
      <c r="C22" s="86">
        <v>5470</v>
      </c>
      <c r="D22" s="36"/>
      <c r="E22" s="36"/>
      <c r="F22" s="36"/>
      <c r="G22" s="36"/>
      <c r="H22" s="36"/>
      <c r="I22" s="36"/>
      <c r="J22" s="36">
        <f>K22-C22</f>
        <v>5483</v>
      </c>
      <c r="K22" s="88">
        <v>10953</v>
      </c>
      <c r="L22" s="29"/>
      <c r="N22" s="102" t="s">
        <v>196</v>
      </c>
      <c r="O22" s="103">
        <v>4561</v>
      </c>
      <c r="P22" s="104">
        <v>9196</v>
      </c>
      <c r="Q22" s="1"/>
      <c r="S22" s="124"/>
    </row>
    <row r="23" spans="1:19" ht="13.5">
      <c r="A23" s="185"/>
      <c r="B23" s="28" t="s">
        <v>21</v>
      </c>
      <c r="C23" s="7">
        <f>SUM(C21:C22)</f>
        <v>9306</v>
      </c>
      <c r="D23" s="7">
        <f aca="true" t="shared" si="5" ref="D23:I23">SUM(D21:D22)</f>
        <v>0</v>
      </c>
      <c r="E23" s="7">
        <f t="shared" si="5"/>
        <v>0</v>
      </c>
      <c r="F23" s="7">
        <f t="shared" si="5"/>
        <v>0</v>
      </c>
      <c r="G23" s="7">
        <f t="shared" si="5"/>
        <v>0</v>
      </c>
      <c r="H23" s="7">
        <f t="shared" si="5"/>
        <v>0</v>
      </c>
      <c r="I23" s="7">
        <f t="shared" si="5"/>
        <v>0</v>
      </c>
      <c r="J23" s="7">
        <f>J21+J22</f>
        <v>8399</v>
      </c>
      <c r="K23" s="8">
        <f>K21+K22</f>
        <v>17705</v>
      </c>
      <c r="L23" s="29"/>
      <c r="N23" s="109"/>
      <c r="O23" s="109"/>
      <c r="P23" s="110"/>
      <c r="Q23" s="1"/>
      <c r="S23" s="124"/>
    </row>
    <row r="24" spans="1:19" ht="13.5">
      <c r="A24" s="183" t="s">
        <v>141</v>
      </c>
      <c r="B24" s="32" t="s">
        <v>8</v>
      </c>
      <c r="C24" s="85">
        <v>2881</v>
      </c>
      <c r="D24" s="6"/>
      <c r="E24" s="6"/>
      <c r="F24" s="6"/>
      <c r="G24" s="6"/>
      <c r="H24" s="6"/>
      <c r="I24" s="6"/>
      <c r="J24" s="50">
        <f>K24-C24</f>
        <v>3245</v>
      </c>
      <c r="K24" s="87">
        <v>6126</v>
      </c>
      <c r="L24" s="29"/>
      <c r="N24" s="105" t="s">
        <v>211</v>
      </c>
      <c r="O24" s="100">
        <v>3792</v>
      </c>
      <c r="P24" s="101">
        <v>8232</v>
      </c>
      <c r="Q24" s="1"/>
      <c r="S24" s="124"/>
    </row>
    <row r="25" spans="1:19" ht="13.5">
      <c r="A25" s="184"/>
      <c r="B25" s="35" t="s">
        <v>14</v>
      </c>
      <c r="C25" s="86">
        <v>1899</v>
      </c>
      <c r="D25" s="36"/>
      <c r="E25" s="36"/>
      <c r="F25" s="36"/>
      <c r="G25" s="36"/>
      <c r="H25" s="36"/>
      <c r="I25" s="36"/>
      <c r="J25" s="36">
        <f>K25-C25</f>
        <v>1993</v>
      </c>
      <c r="K25" s="88">
        <v>3892</v>
      </c>
      <c r="L25" s="29"/>
      <c r="N25" s="102" t="s">
        <v>197</v>
      </c>
      <c r="O25" s="103">
        <v>2011</v>
      </c>
      <c r="P25" s="104">
        <v>4113</v>
      </c>
      <c r="Q25" s="1"/>
      <c r="S25" s="124"/>
    </row>
    <row r="26" spans="1:19" ht="13.5">
      <c r="A26" s="185"/>
      <c r="B26" s="28" t="s">
        <v>21</v>
      </c>
      <c r="C26" s="7">
        <f>SUM(C24:C25)</f>
        <v>4780</v>
      </c>
      <c r="D26" s="7">
        <f aca="true" t="shared" si="6" ref="D26:I26">SUM(D24:D25)</f>
        <v>0</v>
      </c>
      <c r="E26" s="7">
        <f t="shared" si="6"/>
        <v>0</v>
      </c>
      <c r="F26" s="7">
        <f t="shared" si="6"/>
        <v>0</v>
      </c>
      <c r="G26" s="7">
        <f t="shared" si="6"/>
        <v>0</v>
      </c>
      <c r="H26" s="7">
        <f t="shared" si="6"/>
        <v>0</v>
      </c>
      <c r="I26" s="7">
        <f t="shared" si="6"/>
        <v>0</v>
      </c>
      <c r="J26" s="7">
        <f>J24+J25</f>
        <v>5238</v>
      </c>
      <c r="K26" s="8">
        <f>K24+K25</f>
        <v>10018</v>
      </c>
      <c r="L26" s="29"/>
      <c r="N26" s="109"/>
      <c r="O26" s="109"/>
      <c r="P26" s="110"/>
      <c r="Q26" s="1"/>
      <c r="S26" s="124"/>
    </row>
    <row r="27" spans="1:17" ht="13.5">
      <c r="A27" s="183" t="s">
        <v>136</v>
      </c>
      <c r="B27" s="32" t="s">
        <v>8</v>
      </c>
      <c r="C27" s="85">
        <v>0</v>
      </c>
      <c r="D27" s="6"/>
      <c r="E27" s="6"/>
      <c r="F27" s="6"/>
      <c r="G27" s="6"/>
      <c r="H27" s="6"/>
      <c r="I27" s="6"/>
      <c r="J27" s="50">
        <f>K27-C27</f>
        <v>0</v>
      </c>
      <c r="K27" s="87">
        <v>0</v>
      </c>
      <c r="L27" s="29"/>
      <c r="N27" s="105" t="s">
        <v>213</v>
      </c>
      <c r="O27" s="100">
        <v>1548</v>
      </c>
      <c r="P27" s="101">
        <v>3135</v>
      </c>
      <c r="Q27" s="1"/>
    </row>
    <row r="28" spans="1:17" ht="12" customHeight="1">
      <c r="A28" s="184"/>
      <c r="B28" s="35" t="s">
        <v>14</v>
      </c>
      <c r="C28" s="86">
        <v>594</v>
      </c>
      <c r="D28" s="36"/>
      <c r="E28" s="36"/>
      <c r="F28" s="36"/>
      <c r="G28" s="36"/>
      <c r="H28" s="36"/>
      <c r="I28" s="36"/>
      <c r="J28" s="36">
        <f>K28-C28</f>
        <v>626</v>
      </c>
      <c r="K28" s="88">
        <v>1220</v>
      </c>
      <c r="L28" s="29"/>
      <c r="N28" s="102" t="s">
        <v>199</v>
      </c>
      <c r="O28" s="103">
        <v>6679</v>
      </c>
      <c r="P28" s="104">
        <v>13038</v>
      </c>
      <c r="Q28" s="1"/>
    </row>
    <row r="29" spans="1:17" ht="13.5">
      <c r="A29" s="185"/>
      <c r="B29" s="28" t="s">
        <v>21</v>
      </c>
      <c r="C29" s="7">
        <f>SUM(C27:C28)</f>
        <v>594</v>
      </c>
      <c r="D29" s="7">
        <f aca="true" t="shared" si="7" ref="D29:I29">SUM(D27:D28)</f>
        <v>0</v>
      </c>
      <c r="E29" s="7">
        <f t="shared" si="7"/>
        <v>0</v>
      </c>
      <c r="F29" s="7">
        <f t="shared" si="7"/>
        <v>0</v>
      </c>
      <c r="G29" s="7">
        <f t="shared" si="7"/>
        <v>0</v>
      </c>
      <c r="H29" s="7">
        <f t="shared" si="7"/>
        <v>0</v>
      </c>
      <c r="I29" s="7">
        <f t="shared" si="7"/>
        <v>0</v>
      </c>
      <c r="J29" s="7">
        <f>J27+J28</f>
        <v>626</v>
      </c>
      <c r="K29" s="8">
        <f>K27+K28</f>
        <v>1220</v>
      </c>
      <c r="L29" s="29"/>
      <c r="N29" s="109"/>
      <c r="O29" s="109"/>
      <c r="P29" s="110"/>
      <c r="Q29" s="1"/>
    </row>
    <row r="30" spans="1:17" ht="13.5">
      <c r="A30" s="183" t="s">
        <v>137</v>
      </c>
      <c r="B30" s="32" t="s">
        <v>8</v>
      </c>
      <c r="C30" s="85">
        <v>4126</v>
      </c>
      <c r="D30" s="6">
        <v>10541</v>
      </c>
      <c r="E30" s="6"/>
      <c r="F30" s="6"/>
      <c r="G30" s="6"/>
      <c r="H30" s="6"/>
      <c r="I30" s="6"/>
      <c r="J30" s="50">
        <f>K30-C30</f>
        <v>4458</v>
      </c>
      <c r="K30" s="87">
        <v>8584</v>
      </c>
      <c r="L30" s="29"/>
      <c r="N30" s="105" t="s">
        <v>214</v>
      </c>
      <c r="O30" s="100">
        <v>5198</v>
      </c>
      <c r="P30" s="101">
        <v>10541</v>
      </c>
      <c r="Q30" s="1"/>
    </row>
    <row r="31" spans="1:17" ht="13.5">
      <c r="A31" s="184"/>
      <c r="B31" s="35" t="s">
        <v>14</v>
      </c>
      <c r="C31" s="86">
        <v>4700</v>
      </c>
      <c r="D31" s="36"/>
      <c r="E31" s="36"/>
      <c r="F31" s="36"/>
      <c r="G31" s="36"/>
      <c r="H31" s="36"/>
      <c r="I31" s="36"/>
      <c r="J31" s="36">
        <f>K31-C31</f>
        <v>4794</v>
      </c>
      <c r="K31" s="88">
        <v>9494</v>
      </c>
      <c r="L31" s="29"/>
      <c r="N31" s="102" t="s">
        <v>200</v>
      </c>
      <c r="O31" s="103">
        <v>6414</v>
      </c>
      <c r="P31" s="104">
        <v>12497</v>
      </c>
      <c r="Q31" s="1"/>
    </row>
    <row r="32" spans="1:17" ht="13.5">
      <c r="A32" s="185"/>
      <c r="B32" s="28" t="s">
        <v>21</v>
      </c>
      <c r="C32" s="7">
        <f>SUM(C30:C31)</f>
        <v>8826</v>
      </c>
      <c r="D32" s="7">
        <f aca="true" t="shared" si="8" ref="D32:I32">SUM(D30:D31)</f>
        <v>10541</v>
      </c>
      <c r="E32" s="7">
        <f t="shared" si="8"/>
        <v>0</v>
      </c>
      <c r="F32" s="7">
        <f t="shared" si="8"/>
        <v>0</v>
      </c>
      <c r="G32" s="7">
        <f t="shared" si="8"/>
        <v>0</v>
      </c>
      <c r="H32" s="7">
        <f t="shared" si="8"/>
        <v>0</v>
      </c>
      <c r="I32" s="7">
        <f t="shared" si="8"/>
        <v>0</v>
      </c>
      <c r="J32" s="7">
        <f>J30+J31</f>
        <v>9252</v>
      </c>
      <c r="K32" s="8">
        <f>K30+K31</f>
        <v>18078</v>
      </c>
      <c r="L32" s="29"/>
      <c r="N32" s="109"/>
      <c r="O32" s="109"/>
      <c r="P32" s="110"/>
      <c r="Q32" s="1"/>
    </row>
    <row r="33" spans="1:17" ht="13.5">
      <c r="A33" s="183" t="s">
        <v>31</v>
      </c>
      <c r="B33" s="32" t="s">
        <v>8</v>
      </c>
      <c r="C33" s="85">
        <v>3388</v>
      </c>
      <c r="D33" s="6">
        <v>11821</v>
      </c>
      <c r="E33" s="6"/>
      <c r="F33" s="6"/>
      <c r="G33" s="6"/>
      <c r="H33" s="6"/>
      <c r="I33" s="6"/>
      <c r="J33" s="50">
        <f>K33-C33</f>
        <v>3874</v>
      </c>
      <c r="K33" s="87">
        <v>7262</v>
      </c>
      <c r="L33" s="29"/>
      <c r="N33" s="105" t="s">
        <v>215</v>
      </c>
      <c r="O33" s="100">
        <v>5164</v>
      </c>
      <c r="P33" s="101">
        <v>11821</v>
      </c>
      <c r="Q33" s="1"/>
    </row>
    <row r="34" spans="1:17" ht="13.5">
      <c r="A34" s="184"/>
      <c r="B34" s="35" t="s">
        <v>14</v>
      </c>
      <c r="C34" s="86">
        <v>5318</v>
      </c>
      <c r="D34" s="36"/>
      <c r="E34" s="36"/>
      <c r="F34" s="36"/>
      <c r="G34" s="36"/>
      <c r="H34" s="36"/>
      <c r="I34" s="36"/>
      <c r="J34" s="36">
        <f>K34-C34</f>
        <v>5147</v>
      </c>
      <c r="K34" s="88">
        <v>10465</v>
      </c>
      <c r="L34" s="29"/>
      <c r="N34" s="102" t="s">
        <v>31</v>
      </c>
      <c r="O34" s="103">
        <v>7093</v>
      </c>
      <c r="P34" s="104">
        <v>13069</v>
      </c>
      <c r="Q34" s="1"/>
    </row>
    <row r="35" spans="1:17" ht="13.5">
      <c r="A35" s="185"/>
      <c r="B35" s="28" t="s">
        <v>21</v>
      </c>
      <c r="C35" s="7">
        <f>SUM(C33:C34)</f>
        <v>8706</v>
      </c>
      <c r="D35" s="7">
        <f aca="true" t="shared" si="9" ref="D35:I35">SUM(D33:D34)</f>
        <v>11821</v>
      </c>
      <c r="E35" s="7">
        <f t="shared" si="9"/>
        <v>0</v>
      </c>
      <c r="F35" s="7">
        <f t="shared" si="9"/>
        <v>0</v>
      </c>
      <c r="G35" s="7">
        <f t="shared" si="9"/>
        <v>0</v>
      </c>
      <c r="H35" s="7">
        <f t="shared" si="9"/>
        <v>0</v>
      </c>
      <c r="I35" s="7">
        <f t="shared" si="9"/>
        <v>0</v>
      </c>
      <c r="J35" s="7">
        <f>J33+J34</f>
        <v>9021</v>
      </c>
      <c r="K35" s="8">
        <f>K33+K34</f>
        <v>17727</v>
      </c>
      <c r="N35" s="109"/>
      <c r="O35" s="109"/>
      <c r="P35" s="110"/>
      <c r="Q35" s="1"/>
    </row>
    <row r="36" spans="1:17" ht="13.5">
      <c r="A36" s="183" t="s">
        <v>135</v>
      </c>
      <c r="B36" s="32" t="s">
        <v>8</v>
      </c>
      <c r="C36" s="85">
        <v>1777</v>
      </c>
      <c r="D36" s="6"/>
      <c r="E36" s="6"/>
      <c r="F36" s="6"/>
      <c r="G36" s="6"/>
      <c r="H36" s="6"/>
      <c r="I36" s="6"/>
      <c r="J36" s="50">
        <f>K36-C36</f>
        <v>2636</v>
      </c>
      <c r="K36" s="87">
        <v>4413</v>
      </c>
      <c r="N36" s="105" t="s">
        <v>217</v>
      </c>
      <c r="O36" s="100">
        <v>2700</v>
      </c>
      <c r="P36" s="101">
        <v>6133</v>
      </c>
      <c r="Q36" s="1"/>
    </row>
    <row r="37" spans="1:17" ht="13.5">
      <c r="A37" s="184"/>
      <c r="B37" s="35" t="s">
        <v>14</v>
      </c>
      <c r="C37" s="86">
        <v>2975</v>
      </c>
      <c r="D37" s="36"/>
      <c r="E37" s="36"/>
      <c r="F37" s="36"/>
      <c r="G37" s="36"/>
      <c r="H37" s="36"/>
      <c r="I37" s="36"/>
      <c r="J37" s="36">
        <f>K37-C37</f>
        <v>3239</v>
      </c>
      <c r="K37" s="88">
        <v>6214</v>
      </c>
      <c r="N37" s="102" t="s">
        <v>202</v>
      </c>
      <c r="O37" s="103">
        <v>3763</v>
      </c>
      <c r="P37" s="104">
        <v>7401</v>
      </c>
      <c r="Q37" s="1"/>
    </row>
    <row r="38" spans="1:17" ht="13.5">
      <c r="A38" s="185"/>
      <c r="B38" s="28" t="s">
        <v>21</v>
      </c>
      <c r="C38" s="7">
        <f>SUM(C36:C37)</f>
        <v>4752</v>
      </c>
      <c r="D38" s="7">
        <f aca="true" t="shared" si="10" ref="D38:I38">SUM(D36:D37)</f>
        <v>0</v>
      </c>
      <c r="E38" s="7">
        <f t="shared" si="10"/>
        <v>0</v>
      </c>
      <c r="F38" s="7">
        <f t="shared" si="10"/>
        <v>0</v>
      </c>
      <c r="G38" s="7">
        <f t="shared" si="10"/>
        <v>0</v>
      </c>
      <c r="H38" s="7">
        <f t="shared" si="10"/>
        <v>0</v>
      </c>
      <c r="I38" s="7">
        <f t="shared" si="10"/>
        <v>0</v>
      </c>
      <c r="J38" s="7">
        <f>J36+J37</f>
        <v>5875</v>
      </c>
      <c r="K38" s="8">
        <f>K36+K37</f>
        <v>10627</v>
      </c>
      <c r="N38" s="109"/>
      <c r="O38" s="109"/>
      <c r="P38" s="110"/>
      <c r="Q38" s="1"/>
    </row>
    <row r="39" spans="1:17" ht="13.5">
      <c r="A39" s="183" t="s">
        <v>106</v>
      </c>
      <c r="B39" s="32" t="s">
        <v>8</v>
      </c>
      <c r="C39" s="85">
        <v>68</v>
      </c>
      <c r="D39" s="6"/>
      <c r="E39" s="6"/>
      <c r="F39" s="6"/>
      <c r="G39" s="6"/>
      <c r="H39" s="6"/>
      <c r="I39" s="6"/>
      <c r="J39" s="50">
        <f>K39-C39</f>
        <v>168</v>
      </c>
      <c r="K39" s="87">
        <v>236</v>
      </c>
      <c r="N39" s="105" t="s">
        <v>216</v>
      </c>
      <c r="O39" s="100">
        <v>481</v>
      </c>
      <c r="P39" s="101">
        <v>917</v>
      </c>
      <c r="Q39" s="1"/>
    </row>
    <row r="40" spans="1:17" ht="13.5">
      <c r="A40" s="184"/>
      <c r="B40" s="35" t="s">
        <v>14</v>
      </c>
      <c r="C40" s="86">
        <v>1226</v>
      </c>
      <c r="D40" s="36"/>
      <c r="E40" s="36"/>
      <c r="F40" s="36"/>
      <c r="G40" s="36"/>
      <c r="H40" s="36"/>
      <c r="I40" s="36"/>
      <c r="J40" s="36">
        <f>K40-C40</f>
        <v>1306</v>
      </c>
      <c r="K40" s="88">
        <v>2532</v>
      </c>
      <c r="N40" s="102" t="s">
        <v>201</v>
      </c>
      <c r="O40" s="103">
        <v>2762</v>
      </c>
      <c r="P40" s="104">
        <v>5452</v>
      </c>
      <c r="Q40" s="1"/>
    </row>
    <row r="41" spans="1:17" ht="13.5">
      <c r="A41" s="185"/>
      <c r="B41" s="28" t="s">
        <v>21</v>
      </c>
      <c r="C41" s="7">
        <f>SUM(C39:C40)</f>
        <v>1294</v>
      </c>
      <c r="D41" s="7">
        <f aca="true" t="shared" si="11" ref="D41:I41">SUM(D39:D40)</f>
        <v>0</v>
      </c>
      <c r="E41" s="7">
        <f t="shared" si="11"/>
        <v>0</v>
      </c>
      <c r="F41" s="7">
        <f t="shared" si="11"/>
        <v>0</v>
      </c>
      <c r="G41" s="7">
        <f t="shared" si="11"/>
        <v>0</v>
      </c>
      <c r="H41" s="7">
        <f t="shared" si="11"/>
        <v>0</v>
      </c>
      <c r="I41" s="7">
        <f t="shared" si="11"/>
        <v>0</v>
      </c>
      <c r="J41" s="7">
        <f>J39+J40</f>
        <v>1474</v>
      </c>
      <c r="K41" s="8">
        <f>K39+K40</f>
        <v>2768</v>
      </c>
      <c r="N41" s="109"/>
      <c r="O41" s="109"/>
      <c r="P41" s="110"/>
      <c r="Q41" s="1"/>
    </row>
    <row r="42" spans="1:17" ht="13.5">
      <c r="A42" s="183" t="s">
        <v>138</v>
      </c>
      <c r="B42" s="32" t="s">
        <v>8</v>
      </c>
      <c r="C42" s="85">
        <v>921</v>
      </c>
      <c r="D42" s="6"/>
      <c r="E42" s="6"/>
      <c r="F42" s="6"/>
      <c r="G42" s="6"/>
      <c r="H42" s="6"/>
      <c r="I42" s="6"/>
      <c r="J42" s="50">
        <f>K42-C42</f>
        <v>751</v>
      </c>
      <c r="K42" s="87">
        <v>1672</v>
      </c>
      <c r="N42" s="105" t="s">
        <v>218</v>
      </c>
      <c r="O42" s="100">
        <v>497</v>
      </c>
      <c r="P42" s="101">
        <v>1134</v>
      </c>
      <c r="Q42" s="1"/>
    </row>
    <row r="43" spans="1:17" ht="13.5">
      <c r="A43" s="184"/>
      <c r="B43" s="35" t="s">
        <v>14</v>
      </c>
      <c r="C43" s="86">
        <v>5954</v>
      </c>
      <c r="D43" s="36"/>
      <c r="E43" s="36"/>
      <c r="F43" s="36"/>
      <c r="G43" s="36"/>
      <c r="H43" s="36"/>
      <c r="I43" s="36"/>
      <c r="J43" s="36">
        <f>K43-C43</f>
        <v>5757</v>
      </c>
      <c r="K43" s="88">
        <v>11711</v>
      </c>
      <c r="N43" s="102" t="s">
        <v>203</v>
      </c>
      <c r="O43" s="103">
        <v>6777</v>
      </c>
      <c r="P43" s="104">
        <v>12290</v>
      </c>
      <c r="Q43" s="1"/>
    </row>
    <row r="44" spans="1:17" ht="13.5">
      <c r="A44" s="185"/>
      <c r="B44" s="28" t="s">
        <v>21</v>
      </c>
      <c r="C44" s="7">
        <f>SUM(C42:C43)</f>
        <v>6875</v>
      </c>
      <c r="D44" s="7">
        <f aca="true" t="shared" si="12" ref="D44:I44">SUM(D42:D43)</f>
        <v>0</v>
      </c>
      <c r="E44" s="7">
        <f t="shared" si="12"/>
        <v>0</v>
      </c>
      <c r="F44" s="7">
        <f t="shared" si="12"/>
        <v>0</v>
      </c>
      <c r="G44" s="7">
        <f t="shared" si="12"/>
        <v>0</v>
      </c>
      <c r="H44" s="7">
        <f t="shared" si="12"/>
        <v>0</v>
      </c>
      <c r="I44" s="7">
        <f t="shared" si="12"/>
        <v>0</v>
      </c>
      <c r="J44" s="7">
        <f>J42+J43</f>
        <v>6508</v>
      </c>
      <c r="K44" s="8">
        <f>K42+K43</f>
        <v>13383</v>
      </c>
      <c r="N44" s="109"/>
      <c r="O44" s="109"/>
      <c r="P44" s="110"/>
      <c r="Q44" s="1"/>
    </row>
    <row r="45" spans="1:17" ht="13.5">
      <c r="A45" s="183" t="s">
        <v>40</v>
      </c>
      <c r="B45" s="32" t="s">
        <v>8</v>
      </c>
      <c r="C45" s="85">
        <v>983</v>
      </c>
      <c r="D45" s="6"/>
      <c r="E45" s="6"/>
      <c r="F45" s="6"/>
      <c r="G45" s="6"/>
      <c r="H45" s="6"/>
      <c r="I45" s="6"/>
      <c r="J45" s="50">
        <f>K45-C45</f>
        <v>921</v>
      </c>
      <c r="K45" s="87">
        <v>1904</v>
      </c>
      <c r="N45" s="105" t="s">
        <v>219</v>
      </c>
      <c r="O45" s="100">
        <v>719</v>
      </c>
      <c r="P45" s="101">
        <v>1305</v>
      </c>
      <c r="Q45" s="1"/>
    </row>
    <row r="46" spans="1:17" ht="13.5">
      <c r="A46" s="184"/>
      <c r="B46" s="35" t="s">
        <v>14</v>
      </c>
      <c r="C46" s="86">
        <v>3595</v>
      </c>
      <c r="D46" s="36"/>
      <c r="E46" s="36"/>
      <c r="F46" s="36"/>
      <c r="G46" s="36"/>
      <c r="H46" s="36"/>
      <c r="I46" s="36"/>
      <c r="J46" s="36">
        <f>K46-C46</f>
        <v>3718</v>
      </c>
      <c r="K46" s="88">
        <v>7313</v>
      </c>
      <c r="N46" s="102" t="s">
        <v>40</v>
      </c>
      <c r="O46" s="103">
        <v>3265</v>
      </c>
      <c r="P46" s="104">
        <v>6796</v>
      </c>
      <c r="Q46" s="1"/>
    </row>
    <row r="47" spans="1:17" ht="13.5">
      <c r="A47" s="185"/>
      <c r="B47" s="28" t="s">
        <v>21</v>
      </c>
      <c r="C47" s="7">
        <f>SUM(C45:C46)</f>
        <v>4578</v>
      </c>
      <c r="D47" s="7">
        <f aca="true" t="shared" si="13" ref="D47:I47">SUM(D45:D46)</f>
        <v>0</v>
      </c>
      <c r="E47" s="7">
        <f t="shared" si="13"/>
        <v>0</v>
      </c>
      <c r="F47" s="7">
        <f t="shared" si="13"/>
        <v>0</v>
      </c>
      <c r="G47" s="7">
        <f t="shared" si="13"/>
        <v>0</v>
      </c>
      <c r="H47" s="7">
        <f t="shared" si="13"/>
        <v>0</v>
      </c>
      <c r="I47" s="7">
        <f t="shared" si="13"/>
        <v>0</v>
      </c>
      <c r="J47" s="7">
        <f>J45+J46</f>
        <v>4639</v>
      </c>
      <c r="K47" s="8">
        <f>K45+K46</f>
        <v>9217</v>
      </c>
      <c r="N47" s="109"/>
      <c r="O47" s="109"/>
      <c r="P47" s="110"/>
      <c r="Q47" s="1"/>
    </row>
    <row r="48" spans="1:17" ht="13.5">
      <c r="A48" s="183" t="s">
        <v>250</v>
      </c>
      <c r="B48" s="32" t="s">
        <v>8</v>
      </c>
      <c r="C48" s="85">
        <v>128</v>
      </c>
      <c r="D48" s="6"/>
      <c r="E48" s="6"/>
      <c r="F48" s="6"/>
      <c r="G48" s="6"/>
      <c r="H48" s="6"/>
      <c r="I48" s="6"/>
      <c r="J48" s="50">
        <f>K48-C48</f>
        <v>149</v>
      </c>
      <c r="K48" s="87">
        <v>277</v>
      </c>
      <c r="N48" s="105" t="s">
        <v>220</v>
      </c>
      <c r="O48" s="100">
        <v>1501</v>
      </c>
      <c r="P48" s="101">
        <v>3119</v>
      </c>
      <c r="Q48" s="1"/>
    </row>
    <row r="49" spans="1:17" ht="13.5">
      <c r="A49" s="184"/>
      <c r="B49" s="35" t="s">
        <v>14</v>
      </c>
      <c r="C49" s="86">
        <v>2984</v>
      </c>
      <c r="D49" s="36"/>
      <c r="E49" s="36"/>
      <c r="F49" s="36"/>
      <c r="G49" s="36"/>
      <c r="H49" s="36"/>
      <c r="I49" s="36"/>
      <c r="J49" s="36">
        <f>K49-C49</f>
        <v>2955</v>
      </c>
      <c r="K49" s="88">
        <v>5939</v>
      </c>
      <c r="N49" s="102" t="s">
        <v>43</v>
      </c>
      <c r="O49" s="103">
        <v>4786</v>
      </c>
      <c r="P49" s="104">
        <v>9635</v>
      </c>
      <c r="Q49" s="1"/>
    </row>
    <row r="50" spans="1:17" ht="13.5">
      <c r="A50" s="185"/>
      <c r="B50" s="28" t="s">
        <v>21</v>
      </c>
      <c r="C50" s="7">
        <f>SUM(C48:C49)</f>
        <v>3112</v>
      </c>
      <c r="D50" s="7">
        <f aca="true" t="shared" si="14" ref="D50:I50">SUM(D48:D49)</f>
        <v>0</v>
      </c>
      <c r="E50" s="7">
        <f t="shared" si="14"/>
        <v>0</v>
      </c>
      <c r="F50" s="7">
        <f t="shared" si="14"/>
        <v>0</v>
      </c>
      <c r="G50" s="7">
        <f t="shared" si="14"/>
        <v>0</v>
      </c>
      <c r="H50" s="7">
        <f t="shared" si="14"/>
        <v>0</v>
      </c>
      <c r="I50" s="7">
        <f t="shared" si="14"/>
        <v>0</v>
      </c>
      <c r="J50" s="7">
        <f>J48+J49</f>
        <v>3104</v>
      </c>
      <c r="K50" s="8">
        <f>K48+K49</f>
        <v>6216</v>
      </c>
      <c r="N50" s="109"/>
      <c r="O50" s="109"/>
      <c r="P50" s="110"/>
      <c r="Q50" s="1"/>
    </row>
    <row r="51" spans="1:17" ht="13.5">
      <c r="A51" s="183" t="s">
        <v>139</v>
      </c>
      <c r="B51" s="32" t="s">
        <v>8</v>
      </c>
      <c r="C51" s="85">
        <v>136</v>
      </c>
      <c r="D51" s="6"/>
      <c r="E51" s="6"/>
      <c r="F51" s="6"/>
      <c r="G51" s="6"/>
      <c r="H51" s="6"/>
      <c r="I51" s="6"/>
      <c r="J51" s="50">
        <f>K51-C51</f>
        <v>203</v>
      </c>
      <c r="K51" s="87">
        <v>339</v>
      </c>
      <c r="N51" s="105" t="s">
        <v>221</v>
      </c>
      <c r="O51" s="100">
        <v>182</v>
      </c>
      <c r="P51" s="101">
        <v>435</v>
      </c>
      <c r="Q51" s="1"/>
    </row>
    <row r="52" spans="1:17" ht="13.5">
      <c r="A52" s="184"/>
      <c r="B52" s="35" t="s">
        <v>14</v>
      </c>
      <c r="C52" s="86">
        <v>3736</v>
      </c>
      <c r="D52" s="36"/>
      <c r="E52" s="36"/>
      <c r="F52" s="36"/>
      <c r="G52" s="36"/>
      <c r="H52" s="36"/>
      <c r="I52" s="36"/>
      <c r="J52" s="36">
        <f>K52-C52</f>
        <v>3967</v>
      </c>
      <c r="K52" s="88">
        <v>7703</v>
      </c>
      <c r="N52" s="102" t="s">
        <v>204</v>
      </c>
      <c r="O52" s="103">
        <v>4057</v>
      </c>
      <c r="P52" s="104">
        <v>8177</v>
      </c>
      <c r="Q52" s="1"/>
    </row>
    <row r="53" spans="1:17" ht="13.5">
      <c r="A53" s="185"/>
      <c r="B53" s="28" t="s">
        <v>21</v>
      </c>
      <c r="C53" s="7">
        <f>SUM(C51:C52)</f>
        <v>3872</v>
      </c>
      <c r="D53" s="7">
        <f aca="true" t="shared" si="15" ref="D53:I53">SUM(D51:D52)</f>
        <v>0</v>
      </c>
      <c r="E53" s="7">
        <f t="shared" si="15"/>
        <v>0</v>
      </c>
      <c r="F53" s="7">
        <f t="shared" si="15"/>
        <v>0</v>
      </c>
      <c r="G53" s="7">
        <f t="shared" si="15"/>
        <v>0</v>
      </c>
      <c r="H53" s="7">
        <f t="shared" si="15"/>
        <v>0</v>
      </c>
      <c r="I53" s="7">
        <f t="shared" si="15"/>
        <v>0</v>
      </c>
      <c r="J53" s="7">
        <f>J51+J52</f>
        <v>4170</v>
      </c>
      <c r="K53" s="8">
        <f>K51+K52</f>
        <v>8042</v>
      </c>
      <c r="N53" s="109"/>
      <c r="O53" s="109"/>
      <c r="P53" s="110"/>
      <c r="Q53" s="1"/>
    </row>
    <row r="54" spans="1:17" ht="13.5">
      <c r="A54" s="183" t="s">
        <v>232</v>
      </c>
      <c r="B54" s="32" t="s">
        <v>8</v>
      </c>
      <c r="C54" s="85">
        <v>351</v>
      </c>
      <c r="D54" s="6"/>
      <c r="E54" s="6"/>
      <c r="F54" s="6"/>
      <c r="G54" s="6"/>
      <c r="H54" s="6"/>
      <c r="I54" s="6"/>
      <c r="J54" s="50">
        <f>K54-C54</f>
        <v>394</v>
      </c>
      <c r="K54" s="87">
        <v>745</v>
      </c>
      <c r="N54" s="99" t="s">
        <v>222</v>
      </c>
      <c r="O54" s="100">
        <v>617</v>
      </c>
      <c r="P54" s="101">
        <v>1196</v>
      </c>
      <c r="Q54" s="1"/>
    </row>
    <row r="55" spans="1:17" ht="13.5">
      <c r="A55" s="184"/>
      <c r="B55" s="35" t="s">
        <v>14</v>
      </c>
      <c r="C55" s="86">
        <v>6176</v>
      </c>
      <c r="D55" s="36"/>
      <c r="E55" s="36"/>
      <c r="F55" s="36"/>
      <c r="G55" s="36"/>
      <c r="H55" s="36"/>
      <c r="I55" s="36"/>
      <c r="J55" s="36">
        <f>K55-C55</f>
        <v>5960</v>
      </c>
      <c r="K55" s="88">
        <v>12136</v>
      </c>
      <c r="N55" s="102" t="s">
        <v>231</v>
      </c>
      <c r="O55" s="103">
        <v>6977</v>
      </c>
      <c r="P55" s="104">
        <v>14602</v>
      </c>
      <c r="Q55" s="1"/>
    </row>
    <row r="56" spans="1:17" ht="13.5">
      <c r="A56" s="185"/>
      <c r="B56" s="28" t="s">
        <v>21</v>
      </c>
      <c r="C56" s="7">
        <f>SUM(C54:C55)</f>
        <v>6527</v>
      </c>
      <c r="D56" s="7">
        <f aca="true" t="shared" si="16" ref="D56:I56">SUM(D54:D55)</f>
        <v>0</v>
      </c>
      <c r="E56" s="7">
        <f t="shared" si="16"/>
        <v>0</v>
      </c>
      <c r="F56" s="7">
        <f t="shared" si="16"/>
        <v>0</v>
      </c>
      <c r="G56" s="7">
        <f t="shared" si="16"/>
        <v>0</v>
      </c>
      <c r="H56" s="7">
        <f t="shared" si="16"/>
        <v>0</v>
      </c>
      <c r="I56" s="7">
        <f t="shared" si="16"/>
        <v>0</v>
      </c>
      <c r="J56" s="7">
        <f>J54+J55</f>
        <v>6354</v>
      </c>
      <c r="K56" s="8">
        <f>K54+K55</f>
        <v>12881</v>
      </c>
      <c r="N56" s="109"/>
      <c r="O56" s="109"/>
      <c r="P56" s="110"/>
      <c r="Q56" s="1"/>
    </row>
    <row r="57" spans="1:17" ht="13.5">
      <c r="A57" s="183" t="s">
        <v>186</v>
      </c>
      <c r="B57" s="32" t="s">
        <v>8</v>
      </c>
      <c r="C57" s="85">
        <v>0</v>
      </c>
      <c r="D57" s="6"/>
      <c r="E57" s="6"/>
      <c r="F57" s="6"/>
      <c r="G57" s="6"/>
      <c r="H57" s="6"/>
      <c r="I57" s="6"/>
      <c r="J57" s="50">
        <f>K57-C57</f>
        <v>0</v>
      </c>
      <c r="K57" s="87">
        <v>0</v>
      </c>
      <c r="N57" s="105" t="s">
        <v>223</v>
      </c>
      <c r="O57" s="100">
        <v>0</v>
      </c>
      <c r="P57" s="101">
        <v>0</v>
      </c>
      <c r="Q57" s="1"/>
    </row>
    <row r="58" spans="1:17" ht="13.5">
      <c r="A58" s="184"/>
      <c r="B58" s="35" t="s">
        <v>14</v>
      </c>
      <c r="C58" s="86">
        <v>837</v>
      </c>
      <c r="D58" s="36"/>
      <c r="E58" s="36"/>
      <c r="F58" s="36"/>
      <c r="G58" s="36"/>
      <c r="H58" s="36"/>
      <c r="I58" s="36"/>
      <c r="J58" s="36">
        <f>K58-C58</f>
        <v>940</v>
      </c>
      <c r="K58" s="88">
        <v>1777</v>
      </c>
      <c r="N58" s="102" t="s">
        <v>205</v>
      </c>
      <c r="O58" s="103">
        <v>1226</v>
      </c>
      <c r="P58" s="104">
        <v>2321</v>
      </c>
      <c r="Q58" s="1"/>
    </row>
    <row r="59" spans="1:17" ht="13.5">
      <c r="A59" s="185"/>
      <c r="B59" s="28" t="s">
        <v>21</v>
      </c>
      <c r="C59" s="7">
        <f>SUM(C57:C58)</f>
        <v>837</v>
      </c>
      <c r="D59" s="7">
        <f aca="true" t="shared" si="17" ref="D59:I59">SUM(D57:D58)</f>
        <v>0</v>
      </c>
      <c r="E59" s="7">
        <f t="shared" si="17"/>
        <v>0</v>
      </c>
      <c r="F59" s="7">
        <f t="shared" si="17"/>
        <v>0</v>
      </c>
      <c r="G59" s="7">
        <f t="shared" si="17"/>
        <v>0</v>
      </c>
      <c r="H59" s="7">
        <f t="shared" si="17"/>
        <v>0</v>
      </c>
      <c r="I59" s="7">
        <f t="shared" si="17"/>
        <v>0</v>
      </c>
      <c r="J59" s="7">
        <f>J57+J58</f>
        <v>940</v>
      </c>
      <c r="K59" s="8">
        <f>K57+K58</f>
        <v>1777</v>
      </c>
      <c r="N59" s="109"/>
      <c r="O59" s="109"/>
      <c r="P59" s="110"/>
      <c r="Q59" s="1"/>
    </row>
    <row r="60" spans="1:17" ht="13.5">
      <c r="A60" s="189" t="s">
        <v>248</v>
      </c>
      <c r="B60" s="32" t="s">
        <v>8</v>
      </c>
      <c r="C60" s="85">
        <v>0</v>
      </c>
      <c r="D60" s="6"/>
      <c r="E60" s="6"/>
      <c r="F60" s="6"/>
      <c r="G60" s="6"/>
      <c r="H60" s="6"/>
      <c r="I60" s="6"/>
      <c r="J60" s="50">
        <f>K60-C60</f>
        <v>0</v>
      </c>
      <c r="K60" s="87">
        <v>0</v>
      </c>
      <c r="N60" s="105" t="s">
        <v>225</v>
      </c>
      <c r="O60" s="100">
        <v>6164</v>
      </c>
      <c r="P60" s="101">
        <v>13818</v>
      </c>
      <c r="Q60" s="1"/>
    </row>
    <row r="61" spans="1:17" ht="13.5">
      <c r="A61" s="190"/>
      <c r="B61" s="35" t="s">
        <v>14</v>
      </c>
      <c r="C61" s="86">
        <v>0</v>
      </c>
      <c r="D61" s="36"/>
      <c r="E61" s="36"/>
      <c r="F61" s="36"/>
      <c r="G61" s="36"/>
      <c r="H61" s="36"/>
      <c r="I61" s="36"/>
      <c r="J61" s="36">
        <f>K61-C61</f>
        <v>0</v>
      </c>
      <c r="K61" s="88">
        <v>0</v>
      </c>
      <c r="N61" s="102" t="s">
        <v>207</v>
      </c>
      <c r="O61" s="103">
        <v>0</v>
      </c>
      <c r="P61" s="104">
        <v>0</v>
      </c>
      <c r="Q61" s="1"/>
    </row>
    <row r="62" spans="1:17" ht="13.5">
      <c r="A62" s="191"/>
      <c r="B62" s="28" t="s">
        <v>21</v>
      </c>
      <c r="C62" s="7">
        <f>SUM(C60:C61)</f>
        <v>0</v>
      </c>
      <c r="D62" s="7">
        <f aca="true" t="shared" si="18" ref="D62:I62">SUM(D60:D61)</f>
        <v>0</v>
      </c>
      <c r="E62" s="7">
        <f t="shared" si="18"/>
        <v>0</v>
      </c>
      <c r="F62" s="7">
        <f t="shared" si="18"/>
        <v>0</v>
      </c>
      <c r="G62" s="7">
        <f t="shared" si="18"/>
        <v>0</v>
      </c>
      <c r="H62" s="7">
        <f t="shared" si="18"/>
        <v>0</v>
      </c>
      <c r="I62" s="7">
        <f t="shared" si="18"/>
        <v>0</v>
      </c>
      <c r="J62" s="7">
        <f>J60+J61</f>
        <v>0</v>
      </c>
      <c r="K62" s="8">
        <f>K60+K61</f>
        <v>0</v>
      </c>
      <c r="N62" s="109"/>
      <c r="O62" s="109"/>
      <c r="P62" s="110"/>
      <c r="Q62" s="1"/>
    </row>
    <row r="63" spans="1:17" ht="13.5">
      <c r="A63" s="183" t="s">
        <v>230</v>
      </c>
      <c r="B63" s="32" t="s">
        <v>8</v>
      </c>
      <c r="C63" s="85">
        <v>2116</v>
      </c>
      <c r="D63" s="6"/>
      <c r="E63" s="6"/>
      <c r="F63" s="6"/>
      <c r="G63" s="6"/>
      <c r="H63" s="6"/>
      <c r="I63" s="6"/>
      <c r="J63" s="50">
        <f>K63-C63</f>
        <v>2377</v>
      </c>
      <c r="K63" s="87">
        <v>4493</v>
      </c>
      <c r="N63" s="99" t="s">
        <v>208</v>
      </c>
      <c r="O63" s="100">
        <v>2549</v>
      </c>
      <c r="P63" s="101">
        <v>4702</v>
      </c>
      <c r="Q63" s="1"/>
    </row>
    <row r="64" spans="1:17" ht="12" customHeight="1">
      <c r="A64" s="184"/>
      <c r="B64" s="35" t="s">
        <v>14</v>
      </c>
      <c r="C64" s="86">
        <v>50</v>
      </c>
      <c r="D64" s="36"/>
      <c r="E64" s="36"/>
      <c r="F64" s="36"/>
      <c r="G64" s="36"/>
      <c r="H64" s="36"/>
      <c r="I64" s="36"/>
      <c r="J64" s="36">
        <f>K64-C64</f>
        <v>53</v>
      </c>
      <c r="K64" s="88">
        <v>103</v>
      </c>
      <c r="N64" s="102" t="s">
        <v>208</v>
      </c>
      <c r="O64" s="103">
        <v>45</v>
      </c>
      <c r="P64" s="104">
        <v>94</v>
      </c>
      <c r="Q64" s="1"/>
    </row>
    <row r="65" spans="1:17" ht="13.5">
      <c r="A65" s="185"/>
      <c r="B65" s="28" t="s">
        <v>21</v>
      </c>
      <c r="C65" s="7">
        <f>SUM(C63:C64)</f>
        <v>2166</v>
      </c>
      <c r="D65" s="7">
        <f aca="true" t="shared" si="19" ref="D65:I65">SUM(D63:D64)</f>
        <v>0</v>
      </c>
      <c r="E65" s="7">
        <f t="shared" si="19"/>
        <v>0</v>
      </c>
      <c r="F65" s="7">
        <f t="shared" si="19"/>
        <v>0</v>
      </c>
      <c r="G65" s="7">
        <f t="shared" si="19"/>
        <v>0</v>
      </c>
      <c r="H65" s="7">
        <f t="shared" si="19"/>
        <v>0</v>
      </c>
      <c r="I65" s="7">
        <f t="shared" si="19"/>
        <v>0</v>
      </c>
      <c r="J65" s="7">
        <f>J63+J64</f>
        <v>2430</v>
      </c>
      <c r="K65" s="8">
        <f>K63+K64</f>
        <v>4596</v>
      </c>
      <c r="N65" s="109"/>
      <c r="O65" s="109"/>
      <c r="P65" s="110"/>
      <c r="Q65" s="1"/>
    </row>
    <row r="66" spans="1:17" ht="13.5">
      <c r="A66" s="183" t="s">
        <v>134</v>
      </c>
      <c r="B66" s="32" t="s">
        <v>8</v>
      </c>
      <c r="C66" s="85">
        <v>349</v>
      </c>
      <c r="D66" s="6"/>
      <c r="E66" s="6"/>
      <c r="F66" s="6"/>
      <c r="G66" s="6"/>
      <c r="H66" s="6"/>
      <c r="I66" s="6"/>
      <c r="J66" s="50">
        <f>K66-C66</f>
        <v>457</v>
      </c>
      <c r="K66" s="87">
        <v>806</v>
      </c>
      <c r="N66" s="105" t="s">
        <v>224</v>
      </c>
      <c r="O66" s="100">
        <v>407</v>
      </c>
      <c r="P66" s="101">
        <v>789</v>
      </c>
      <c r="Q66" s="1"/>
    </row>
    <row r="67" spans="1:17" ht="12" customHeight="1">
      <c r="A67" s="184"/>
      <c r="B67" s="35" t="s">
        <v>14</v>
      </c>
      <c r="C67" s="86">
        <v>3260</v>
      </c>
      <c r="D67" s="36"/>
      <c r="E67" s="36"/>
      <c r="F67" s="36"/>
      <c r="G67" s="36"/>
      <c r="H67" s="36"/>
      <c r="I67" s="36"/>
      <c r="J67" s="36">
        <f>K67-C67</f>
        <v>3894</v>
      </c>
      <c r="K67" s="88">
        <v>7154</v>
      </c>
      <c r="N67" s="102" t="s">
        <v>206</v>
      </c>
      <c r="O67" s="103">
        <v>3807</v>
      </c>
      <c r="P67" s="104">
        <v>7605</v>
      </c>
      <c r="Q67" s="1"/>
    </row>
    <row r="68" spans="1:17" ht="12">
      <c r="A68" s="185"/>
      <c r="B68" s="28" t="s">
        <v>21</v>
      </c>
      <c r="C68" s="7">
        <f>SUM(C66:C67)</f>
        <v>3609</v>
      </c>
      <c r="D68" s="7">
        <f aca="true" t="shared" si="20" ref="D68:I68">SUM(D66:D67)</f>
        <v>0</v>
      </c>
      <c r="E68" s="7">
        <f t="shared" si="20"/>
        <v>0</v>
      </c>
      <c r="F68" s="7">
        <f t="shared" si="20"/>
        <v>0</v>
      </c>
      <c r="G68" s="7">
        <f t="shared" si="20"/>
        <v>0</v>
      </c>
      <c r="H68" s="7">
        <f t="shared" si="20"/>
        <v>0</v>
      </c>
      <c r="I68" s="7">
        <f t="shared" si="20"/>
        <v>0</v>
      </c>
      <c r="J68" s="7">
        <f>J66+J67</f>
        <v>4351</v>
      </c>
      <c r="K68" s="8">
        <f>K66+K67</f>
        <v>7960</v>
      </c>
      <c r="Q68" s="1"/>
    </row>
    <row r="69" spans="1:17" ht="13.5">
      <c r="A69" s="189" t="s">
        <v>234</v>
      </c>
      <c r="B69" s="32" t="s">
        <v>8</v>
      </c>
      <c r="C69" s="85">
        <v>1825</v>
      </c>
      <c r="D69" s="6"/>
      <c r="E69" s="6"/>
      <c r="F69" s="6"/>
      <c r="G69" s="6"/>
      <c r="H69" s="6"/>
      <c r="I69" s="6"/>
      <c r="J69" s="50">
        <f>K69-C69</f>
        <v>2760</v>
      </c>
      <c r="K69" s="87">
        <v>4585</v>
      </c>
      <c r="N69" s="105" t="s">
        <v>225</v>
      </c>
      <c r="O69" s="100">
        <v>6164</v>
      </c>
      <c r="P69" s="101">
        <v>13818</v>
      </c>
      <c r="Q69" s="1"/>
    </row>
    <row r="70" spans="1:17" ht="13.5">
      <c r="A70" s="190"/>
      <c r="B70" s="35" t="s">
        <v>14</v>
      </c>
      <c r="C70" s="86">
        <v>1</v>
      </c>
      <c r="D70" s="36"/>
      <c r="E70" s="36"/>
      <c r="F70" s="36"/>
      <c r="G70" s="36"/>
      <c r="H70" s="36"/>
      <c r="I70" s="36"/>
      <c r="J70" s="36">
        <f>K70-C70</f>
        <v>1</v>
      </c>
      <c r="K70" s="88">
        <v>2</v>
      </c>
      <c r="N70" s="102" t="s">
        <v>207</v>
      </c>
      <c r="O70" s="103">
        <v>0</v>
      </c>
      <c r="P70" s="104">
        <v>0</v>
      </c>
      <c r="Q70" s="1"/>
    </row>
    <row r="71" spans="1:17" ht="13.5">
      <c r="A71" s="191"/>
      <c r="B71" s="28" t="s">
        <v>21</v>
      </c>
      <c r="C71" s="7">
        <f>SUM(C69:C70)</f>
        <v>1826</v>
      </c>
      <c r="D71" s="7">
        <f aca="true" t="shared" si="21" ref="D71:I71">SUM(D69:D70)</f>
        <v>0</v>
      </c>
      <c r="E71" s="7">
        <f t="shared" si="21"/>
        <v>0</v>
      </c>
      <c r="F71" s="7">
        <f t="shared" si="21"/>
        <v>0</v>
      </c>
      <c r="G71" s="7">
        <f t="shared" si="21"/>
        <v>0</v>
      </c>
      <c r="H71" s="7">
        <f t="shared" si="21"/>
        <v>0</v>
      </c>
      <c r="I71" s="7">
        <f t="shared" si="21"/>
        <v>0</v>
      </c>
      <c r="J71" s="7">
        <f>J69+J70</f>
        <v>2761</v>
      </c>
      <c r="K71" s="8">
        <f>K69+K70</f>
        <v>4587</v>
      </c>
      <c r="N71" s="109"/>
      <c r="O71" s="109"/>
      <c r="P71" s="110"/>
      <c r="Q71" s="1"/>
    </row>
    <row r="72" spans="1:17" ht="13.5">
      <c r="A72" s="189" t="s">
        <v>249</v>
      </c>
      <c r="B72" s="32" t="s">
        <v>8</v>
      </c>
      <c r="C72" s="85">
        <v>0</v>
      </c>
      <c r="D72" s="6"/>
      <c r="E72" s="6"/>
      <c r="F72" s="6"/>
      <c r="G72" s="6"/>
      <c r="H72" s="6"/>
      <c r="I72" s="6"/>
      <c r="J72" s="50">
        <f>K72-C72</f>
        <v>0</v>
      </c>
      <c r="K72" s="87">
        <v>0</v>
      </c>
      <c r="N72" s="105" t="s">
        <v>225</v>
      </c>
      <c r="O72" s="100">
        <v>6164</v>
      </c>
      <c r="P72" s="101">
        <v>13818</v>
      </c>
      <c r="Q72" s="1"/>
    </row>
    <row r="73" spans="1:17" ht="13.5">
      <c r="A73" s="190"/>
      <c r="B73" s="35" t="s">
        <v>14</v>
      </c>
      <c r="C73" s="86">
        <v>0</v>
      </c>
      <c r="D73" s="36"/>
      <c r="E73" s="36"/>
      <c r="F73" s="36"/>
      <c r="G73" s="36"/>
      <c r="H73" s="36"/>
      <c r="I73" s="36"/>
      <c r="J73" s="36">
        <f>K73-C73</f>
        <v>0</v>
      </c>
      <c r="K73" s="88">
        <v>0</v>
      </c>
      <c r="N73" s="102" t="s">
        <v>207</v>
      </c>
      <c r="O73" s="103">
        <v>0</v>
      </c>
      <c r="P73" s="104">
        <v>0</v>
      </c>
      <c r="Q73" s="1"/>
    </row>
    <row r="74" spans="1:17" ht="13.5">
      <c r="A74" s="191"/>
      <c r="B74" s="28" t="s">
        <v>21</v>
      </c>
      <c r="C74" s="7">
        <f>SUM(C72:C73)</f>
        <v>0</v>
      </c>
      <c r="D74" s="7">
        <f aca="true" t="shared" si="22" ref="D74:I74">SUM(D72:D73)</f>
        <v>0</v>
      </c>
      <c r="E74" s="7">
        <f t="shared" si="22"/>
        <v>0</v>
      </c>
      <c r="F74" s="7">
        <f t="shared" si="22"/>
        <v>0</v>
      </c>
      <c r="G74" s="7">
        <f t="shared" si="22"/>
        <v>0</v>
      </c>
      <c r="H74" s="7">
        <f t="shared" si="22"/>
        <v>0</v>
      </c>
      <c r="I74" s="7">
        <f t="shared" si="22"/>
        <v>0</v>
      </c>
      <c r="J74" s="7">
        <f>J72+J73</f>
        <v>0</v>
      </c>
      <c r="K74" s="8">
        <f>K72+K73</f>
        <v>0</v>
      </c>
      <c r="N74" s="109"/>
      <c r="O74" s="109"/>
      <c r="P74" s="110"/>
      <c r="Q74" s="1"/>
    </row>
    <row r="75" spans="1:17" ht="13.5">
      <c r="A75" s="183" t="s">
        <v>140</v>
      </c>
      <c r="B75" s="32" t="s">
        <v>8</v>
      </c>
      <c r="C75" s="51">
        <f>SUMIF($B6:$B74,$B75,C6:C74)</f>
        <v>46494</v>
      </c>
      <c r="D75" s="6" t="e">
        <f>D9+D15+D12+D18+#REF!+D21+D24+#REF!+D27+D30+D33+D39+D36+D63+D42+D45+D48+D51+D54+D57+D69+D66</f>
        <v>#REF!</v>
      </c>
      <c r="E75" s="6" t="e">
        <f>E9+E15+E12+E18+#REF!+E21+E24+#REF!+E27+E30+E33+E39+E36+E63+E42+E45+E48+E51+E54+E57+E69+E66</f>
        <v>#REF!</v>
      </c>
      <c r="F75" s="6" t="e">
        <f>F9+F15+F12+F18+#REF!+F21+F24+#REF!+F27+F30+F33+F39+F36+F63+F42+F45+F48+F51+F54+F57+F69+F66</f>
        <v>#REF!</v>
      </c>
      <c r="G75" s="6" t="e">
        <f>G9+G15+G12+G18+#REF!+G21+G24+#REF!+G27+G30+G33+G39+G36+G63+G42+G45+G48+G51+G54+G57+G69+G66</f>
        <v>#REF!</v>
      </c>
      <c r="H75" s="6" t="e">
        <f>H9+H15+H12+H18+#REF!+H21+H24+#REF!+H27+H30+H33+H39+H36+H63+H42+H45+H48+H51+H54+H57+H69+H66</f>
        <v>#REF!</v>
      </c>
      <c r="I75" s="6" t="e">
        <f>I9+I15+I12+I18+#REF!+I21+I24+#REF!+I27+I30+I33+I39+I36+I63+I42+I45+I48+I51+I54+I57+I69+I66</f>
        <v>#REF!</v>
      </c>
      <c r="J75" s="50">
        <f>K75-C75</f>
        <v>48621</v>
      </c>
      <c r="K75" s="51">
        <f>SUMIF($B6:$B74,$B75,K6:K74)</f>
        <v>95115</v>
      </c>
      <c r="N75" s="99" t="s">
        <v>209</v>
      </c>
      <c r="O75" s="105">
        <v>59258</v>
      </c>
      <c r="P75" s="108">
        <v>124863</v>
      </c>
      <c r="Q75" s="1"/>
    </row>
    <row r="76" spans="1:16" ht="13.5">
      <c r="A76" s="184"/>
      <c r="B76" s="35" t="s">
        <v>14</v>
      </c>
      <c r="C76" s="37">
        <f>SUMIF($B6:$B74,$B76,C6:C74)</f>
        <v>72796</v>
      </c>
      <c r="D76" s="36" t="e">
        <f>D10+D16+D13+D19+#REF!+D22+D25+#REF!+D28+D31+D34+D40+D37+D64+D43+D46+D49+D52+D55+D58+D70+D67</f>
        <v>#REF!</v>
      </c>
      <c r="E76" s="36" t="e">
        <f>E10+E16+E13+E19+#REF!+E22+E25+#REF!+E28+E31+E34+E40+E37+E64+E43+E46+E49+E52+E55+E58+E70+E67</f>
        <v>#REF!</v>
      </c>
      <c r="F76" s="36" t="e">
        <f>F10+F16+F13+F19+#REF!+F22+F25+#REF!+F28+F31+F34+F40+F37+F64+F43+F46+F49+F52+F55+F58+F70+F67</f>
        <v>#REF!</v>
      </c>
      <c r="G76" s="36" t="e">
        <f>G10+G16+G13+G19+#REF!+G22+G25+#REF!+G28+G31+G34+G40+G37+G64+G43+G46+G49+G52+G55+G58+G70+G67</f>
        <v>#REF!</v>
      </c>
      <c r="H76" s="36" t="e">
        <f>H10+H16+H13+H19+#REF!+H22+H25+#REF!+H28+H31+H34+H40+H37+H64+H43+H46+H49+H52+H55+H58+H70+H67</f>
        <v>#REF!</v>
      </c>
      <c r="I76" s="36" t="e">
        <f>I10+I16+I13+I19+#REF!+I22+I25+#REF!+I28+I31+I34+I40+I37+I64+I43+I46+I49+I52+I55+I58+I70+I67</f>
        <v>#REF!</v>
      </c>
      <c r="J76" s="36">
        <f>K76-C76</f>
        <v>74273</v>
      </c>
      <c r="K76" s="37">
        <f>SUMIF($B6:$B74,$B76,K6:K74)</f>
        <v>147069</v>
      </c>
      <c r="N76" s="106" t="s">
        <v>209</v>
      </c>
      <c r="O76" s="102">
        <v>90839</v>
      </c>
      <c r="P76" s="107">
        <v>179907</v>
      </c>
    </row>
    <row r="77" spans="1:11" ht="12">
      <c r="A77" s="185"/>
      <c r="B77" s="28" t="s">
        <v>21</v>
      </c>
      <c r="C77" s="8">
        <f>C75+C76</f>
        <v>119290</v>
      </c>
      <c r="D77" s="7" t="e">
        <f>D11+D17+D14+D20+#REF!+D23+D26+#REF!+D29+D32+D35+D41+D38+D65+D44+D47+D50+D53+D56+D59+D71+D68</f>
        <v>#REF!</v>
      </c>
      <c r="E77" s="7" t="e">
        <f>E11+E17+E14+E20+#REF!+E23+E26+#REF!+E29+E32+E35+E41+E38+E65+E44+E47+E50+E53+E56+E59+E71+E68</f>
        <v>#REF!</v>
      </c>
      <c r="F77" s="7" t="e">
        <f>F11+F17+F14+F20+#REF!+F23+F26+#REF!+F29+F32+F35+F41+F38+F65+F44+F47+F50+F53+F56+F59+F71+F68</f>
        <v>#REF!</v>
      </c>
      <c r="G77" s="7" t="e">
        <f>G11+G17+G14+G20+#REF!+G23+G26+#REF!+G29+G32+G35+G41+G38+G65+G44+G47+G50+G53+G56+G59+G71+G68</f>
        <v>#REF!</v>
      </c>
      <c r="H77" s="7" t="e">
        <f>H11+H17+H14+H20+#REF!+H23+H26+#REF!+H29+H32+H35+H41+H38+H65+H44+H47+H50+H53+H56+H59+H71+H68</f>
        <v>#REF!</v>
      </c>
      <c r="I77" s="7" t="e">
        <f>I11+I17+I14+I20+#REF!+I23+I26+#REF!+I29+I32+I35+I41+I38+I65+I44+I47+I50+I53+I56+I59+I71+I68</f>
        <v>#REF!</v>
      </c>
      <c r="J77" s="7">
        <f>J75+J76</f>
        <v>122894</v>
      </c>
      <c r="K77" s="8">
        <f>K75+K76</f>
        <v>242184</v>
      </c>
    </row>
  </sheetData>
  <sheetProtection/>
  <autoFilter ref="A5:Q77"/>
  <mergeCells count="33">
    <mergeCell ref="A4:A5"/>
    <mergeCell ref="F4:F5"/>
    <mergeCell ref="G4:G5"/>
    <mergeCell ref="H4:H5"/>
    <mergeCell ref="I4:I5"/>
    <mergeCell ref="K4:K5"/>
    <mergeCell ref="B4:B5"/>
    <mergeCell ref="D4:D5"/>
    <mergeCell ref="E4:E5"/>
    <mergeCell ref="A75:A77"/>
    <mergeCell ref="A66:A68"/>
    <mergeCell ref="A69:A71"/>
    <mergeCell ref="A57:A59"/>
    <mergeCell ref="A54:A56"/>
    <mergeCell ref="A51:A53"/>
    <mergeCell ref="A72:A74"/>
    <mergeCell ref="A6:A8"/>
    <mergeCell ref="A45:A47"/>
    <mergeCell ref="A42:A44"/>
    <mergeCell ref="A63:A65"/>
    <mergeCell ref="A36:A38"/>
    <mergeCell ref="A39:A41"/>
    <mergeCell ref="A33:A35"/>
    <mergeCell ref="A60:A62"/>
    <mergeCell ref="A24:A26"/>
    <mergeCell ref="A9:A11"/>
    <mergeCell ref="A30:A32"/>
    <mergeCell ref="A27:A29"/>
    <mergeCell ref="A21:A23"/>
    <mergeCell ref="A18:A20"/>
    <mergeCell ref="A12:A14"/>
    <mergeCell ref="A48:A50"/>
    <mergeCell ref="A15:A17"/>
  </mergeCells>
  <printOptions horizontalCentered="1" verticalCentered="1"/>
  <pageMargins left="1.3779527559055118" right="0.1968503937007874" top="0.7874015748031497" bottom="0.3937007874015748" header="0.5118110236220472" footer="0.5118110236220472"/>
  <pageSetup blackAndWhite="1" fitToHeight="1" fitToWidth="1" horizontalDpi="300" verticalDpi="300" orientation="portrait" paperSize="9" scale="80" r:id="rId1"/>
  <rowBreaks count="3" manualBreakCount="3">
    <brk id="33" max="255" man="1"/>
    <brk id="75" max="255" man="1"/>
    <brk id="10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40"/>
  <sheetViews>
    <sheetView zoomScalePageLayoutView="0" workbookViewId="0" topLeftCell="A1">
      <pane ySplit="1" topLeftCell="A2" activePane="bottomLeft" state="frozen"/>
      <selection pane="topLeft" activeCell="B129" sqref="B129"/>
      <selection pane="bottomLeft" activeCell="Q17" sqref="Q17"/>
    </sheetView>
  </sheetViews>
  <sheetFormatPr defaultColWidth="10.625" defaultRowHeight="12.75"/>
  <cols>
    <col min="1" max="1" width="9.75390625" style="15" customWidth="1"/>
    <col min="2" max="2" width="17.125" style="15" customWidth="1"/>
    <col min="3" max="3" width="8.625" style="15" customWidth="1"/>
    <col min="4" max="4" width="7.25390625" style="15" customWidth="1"/>
    <col min="5" max="5" width="3.125" style="15" customWidth="1"/>
    <col min="6" max="6" width="9.75390625" style="15" customWidth="1"/>
    <col min="7" max="7" width="17.125" style="15" customWidth="1"/>
    <col min="8" max="8" width="8.625" style="15" customWidth="1"/>
    <col min="9" max="9" width="9.75390625" style="15" customWidth="1"/>
    <col min="10" max="11" width="5.125" style="15" customWidth="1"/>
    <col min="12" max="12" width="10.625" style="15" customWidth="1"/>
    <col min="13" max="13" width="4.625" style="15" customWidth="1"/>
    <col min="14" max="16384" width="10.625" style="15" customWidth="1"/>
  </cols>
  <sheetData>
    <row r="1" spans="1:10" ht="12.75">
      <c r="A1" s="73" t="s">
        <v>251</v>
      </c>
      <c r="J1" s="24"/>
    </row>
    <row r="2" ht="12.75">
      <c r="J2" s="24"/>
    </row>
    <row r="3" spans="1:10" ht="12.75">
      <c r="A3" s="15" t="s">
        <v>119</v>
      </c>
      <c r="J3" s="29"/>
    </row>
    <row r="4" ht="12.75">
      <c r="J4" s="29"/>
    </row>
    <row r="5" spans="1:10" ht="12.75">
      <c r="A5" s="15" t="s">
        <v>120</v>
      </c>
      <c r="H5" s="225"/>
      <c r="I5" s="225"/>
      <c r="J5" s="29"/>
    </row>
    <row r="6" spans="1:10" ht="12.75">
      <c r="A6" s="200" t="s">
        <v>124</v>
      </c>
      <c r="B6" s="226"/>
      <c r="C6" s="226"/>
      <c r="D6" s="226"/>
      <c r="E6" s="201"/>
      <c r="F6" s="226" t="s">
        <v>123</v>
      </c>
      <c r="G6" s="226"/>
      <c r="H6" s="226"/>
      <c r="I6" s="201"/>
      <c r="J6" s="29"/>
    </row>
    <row r="7" spans="1:10" ht="12" customHeight="1">
      <c r="A7" s="38" t="s">
        <v>121</v>
      </c>
      <c r="B7" s="39"/>
      <c r="C7" s="211" t="s">
        <v>253</v>
      </c>
      <c r="D7" s="212"/>
      <c r="E7" s="213"/>
      <c r="F7" s="39" t="s">
        <v>122</v>
      </c>
      <c r="G7" s="39"/>
      <c r="H7" s="211" t="s">
        <v>255</v>
      </c>
      <c r="I7" s="213"/>
      <c r="J7" s="29"/>
    </row>
    <row r="8" spans="1:10" ht="12.75">
      <c r="A8" s="11" t="s">
        <v>154</v>
      </c>
      <c r="B8" s="1"/>
      <c r="C8" s="204" t="s">
        <v>252</v>
      </c>
      <c r="D8" s="205"/>
      <c r="E8" s="223"/>
      <c r="F8" s="1" t="s">
        <v>155</v>
      </c>
      <c r="G8" s="1"/>
      <c r="H8" s="204" t="s">
        <v>257</v>
      </c>
      <c r="I8" s="227"/>
      <c r="J8" s="29"/>
    </row>
    <row r="9" spans="1:10" ht="12.75">
      <c r="A9" s="11" t="s">
        <v>156</v>
      </c>
      <c r="B9" s="1"/>
      <c r="C9" s="206" t="s">
        <v>254</v>
      </c>
      <c r="D9" s="207"/>
      <c r="E9" s="173"/>
      <c r="F9" s="1" t="s">
        <v>157</v>
      </c>
      <c r="G9" s="1"/>
      <c r="H9" s="206" t="s">
        <v>256</v>
      </c>
      <c r="I9" s="173"/>
      <c r="J9" s="29"/>
    </row>
    <row r="10" spans="1:9" ht="12.75">
      <c r="A10" s="11" t="s">
        <v>158</v>
      </c>
      <c r="B10" s="1"/>
      <c r="C10" s="206">
        <v>0</v>
      </c>
      <c r="D10" s="207"/>
      <c r="E10" s="219"/>
      <c r="F10" s="1" t="s">
        <v>159</v>
      </c>
      <c r="G10" s="1"/>
      <c r="H10" s="206">
        <v>0</v>
      </c>
      <c r="I10" s="173"/>
    </row>
    <row r="11" spans="1:9" ht="12.75">
      <c r="A11" s="12"/>
      <c r="B11" s="17"/>
      <c r="C11" s="12"/>
      <c r="D11" s="17"/>
      <c r="E11" s="10"/>
      <c r="F11" s="17" t="s">
        <v>160</v>
      </c>
      <c r="G11" s="17"/>
      <c r="H11" s="208" t="s">
        <v>161</v>
      </c>
      <c r="I11" s="224"/>
    </row>
    <row r="12" ht="12.75"/>
    <row r="13" spans="1:9" ht="12.75">
      <c r="A13" s="15" t="s">
        <v>125</v>
      </c>
      <c r="H13" s="225"/>
      <c r="I13" s="225"/>
    </row>
    <row r="14" spans="1:9" ht="12.75">
      <c r="A14" s="150" t="s">
        <v>124</v>
      </c>
      <c r="B14" s="151"/>
      <c r="C14" s="151"/>
      <c r="D14" s="151"/>
      <c r="E14" s="151"/>
      <c r="F14" s="150" t="s">
        <v>123</v>
      </c>
      <c r="G14" s="151"/>
      <c r="H14" s="151"/>
      <c r="I14" s="152"/>
    </row>
    <row r="15" spans="1:9" ht="12" customHeight="1">
      <c r="A15" s="38" t="s">
        <v>126</v>
      </c>
      <c r="B15" s="39"/>
      <c r="C15" s="211" t="s">
        <v>258</v>
      </c>
      <c r="D15" s="212"/>
      <c r="E15" s="213"/>
      <c r="F15" s="39" t="s">
        <v>127</v>
      </c>
      <c r="G15" s="39"/>
      <c r="H15" s="211" t="s">
        <v>262</v>
      </c>
      <c r="I15" s="213"/>
    </row>
    <row r="16" spans="1:9" ht="12.75">
      <c r="A16" s="11" t="s">
        <v>129</v>
      </c>
      <c r="B16" s="1"/>
      <c r="C16" s="206" t="s">
        <v>261</v>
      </c>
      <c r="D16" s="207"/>
      <c r="E16" s="173"/>
      <c r="F16" s="1" t="s">
        <v>162</v>
      </c>
      <c r="G16" s="1"/>
      <c r="H16" s="204" t="s">
        <v>263</v>
      </c>
      <c r="I16" s="223"/>
    </row>
    <row r="17" spans="1:9" ht="12.75">
      <c r="A17" s="11" t="s">
        <v>130</v>
      </c>
      <c r="B17" s="1"/>
      <c r="C17" s="206" t="s">
        <v>259</v>
      </c>
      <c r="D17" s="207"/>
      <c r="E17" s="173"/>
      <c r="F17" s="1" t="s">
        <v>163</v>
      </c>
      <c r="G17" s="1"/>
      <c r="H17" s="206" t="s">
        <v>264</v>
      </c>
      <c r="I17" s="173"/>
    </row>
    <row r="18" spans="1:9" ht="12.75">
      <c r="A18" s="11" t="s">
        <v>128</v>
      </c>
      <c r="B18" s="1"/>
      <c r="C18" s="206">
        <v>0</v>
      </c>
      <c r="D18" s="207"/>
      <c r="E18" s="219"/>
      <c r="F18" s="1" t="s">
        <v>164</v>
      </c>
      <c r="G18" s="1"/>
      <c r="H18" s="206"/>
      <c r="I18" s="173"/>
    </row>
    <row r="19" spans="1:9" ht="12.75">
      <c r="A19" s="11" t="s">
        <v>165</v>
      </c>
      <c r="B19" s="1"/>
      <c r="C19" s="206">
        <v>0</v>
      </c>
      <c r="D19" s="207"/>
      <c r="E19" s="219"/>
      <c r="F19" s="1" t="s">
        <v>166</v>
      </c>
      <c r="G19" s="1"/>
      <c r="H19" s="206" t="s">
        <v>265</v>
      </c>
      <c r="I19" s="173"/>
    </row>
    <row r="20" spans="1:9" ht="12.75">
      <c r="A20" s="11" t="s">
        <v>167</v>
      </c>
      <c r="B20" s="1"/>
      <c r="C20" s="220"/>
      <c r="D20" s="221"/>
      <c r="E20" s="222"/>
      <c r="F20" s="1"/>
      <c r="G20" s="1"/>
      <c r="H20" s="11"/>
      <c r="I20" s="9"/>
    </row>
    <row r="21" spans="1:10" ht="12.75">
      <c r="A21" s="11" t="s">
        <v>168</v>
      </c>
      <c r="B21" s="1"/>
      <c r="C21" s="206">
        <v>0</v>
      </c>
      <c r="D21" s="207"/>
      <c r="E21" s="219"/>
      <c r="F21" s="1"/>
      <c r="G21" s="1"/>
      <c r="H21" s="11"/>
      <c r="I21" s="9"/>
      <c r="J21" s="29"/>
    </row>
    <row r="22" spans="1:10" ht="12.75">
      <c r="A22" s="11" t="s">
        <v>169</v>
      </c>
      <c r="B22" s="1"/>
      <c r="C22" s="206">
        <v>0</v>
      </c>
      <c r="D22" s="207"/>
      <c r="E22" s="173"/>
      <c r="F22" s="1"/>
      <c r="G22" s="1"/>
      <c r="H22" s="11"/>
      <c r="I22" s="9"/>
      <c r="J22" s="29"/>
    </row>
    <row r="23" spans="1:10" ht="12.75">
      <c r="A23" s="11" t="s">
        <v>170</v>
      </c>
      <c r="B23" s="1"/>
      <c r="C23" s="206" t="s">
        <v>260</v>
      </c>
      <c r="D23" s="207"/>
      <c r="E23" s="173"/>
      <c r="F23" s="1"/>
      <c r="G23" s="1"/>
      <c r="H23" s="11"/>
      <c r="I23" s="9"/>
      <c r="J23" s="29"/>
    </row>
    <row r="24" spans="1:10" ht="12.75">
      <c r="A24" s="12" t="s">
        <v>171</v>
      </c>
      <c r="B24" s="17"/>
      <c r="C24" s="208">
        <v>0</v>
      </c>
      <c r="D24" s="209"/>
      <c r="E24" s="210"/>
      <c r="F24" s="17"/>
      <c r="G24" s="17"/>
      <c r="H24" s="12"/>
      <c r="I24" s="10"/>
      <c r="J24" s="29"/>
    </row>
    <row r="25" ht="12.75">
      <c r="J25" s="29"/>
    </row>
    <row r="26" ht="12.75">
      <c r="J26" s="29"/>
    </row>
    <row r="27" spans="1:10" ht="12.75">
      <c r="A27" s="15" t="s">
        <v>180</v>
      </c>
      <c r="J27" s="29"/>
    </row>
    <row r="28" ht="12">
      <c r="J28" s="29"/>
    </row>
    <row r="29" spans="1:10" ht="12">
      <c r="A29" s="214" t="s">
        <v>237</v>
      </c>
      <c r="B29" s="215"/>
      <c r="C29" s="215"/>
      <c r="D29" s="215"/>
      <c r="E29" s="216"/>
      <c r="J29" s="29"/>
    </row>
    <row r="30" spans="1:10" ht="12">
      <c r="A30" s="150" t="s">
        <v>172</v>
      </c>
      <c r="B30" s="152"/>
      <c r="C30" s="217">
        <v>352</v>
      </c>
      <c r="D30" s="218"/>
      <c r="E30" s="20" t="s">
        <v>145</v>
      </c>
      <c r="J30" s="29"/>
    </row>
    <row r="31" ht="12" customHeight="1">
      <c r="J31" s="29"/>
    </row>
    <row r="32" spans="1:10" ht="12">
      <c r="A32" s="38" t="s">
        <v>131</v>
      </c>
      <c r="B32" s="39"/>
      <c r="C32" s="39"/>
      <c r="D32" s="39"/>
      <c r="E32" s="18"/>
      <c r="J32" s="29"/>
    </row>
    <row r="33" spans="1:10" ht="12">
      <c r="A33" s="200" t="s">
        <v>173</v>
      </c>
      <c r="B33" s="201"/>
      <c r="C33" s="204">
        <v>107940</v>
      </c>
      <c r="D33" s="205"/>
      <c r="E33" s="3" t="s">
        <v>144</v>
      </c>
      <c r="J33" s="29"/>
    </row>
    <row r="34" spans="1:10" ht="12">
      <c r="A34" s="168" t="s">
        <v>174</v>
      </c>
      <c r="B34" s="170"/>
      <c r="C34" s="206">
        <v>152260</v>
      </c>
      <c r="D34" s="207"/>
      <c r="E34" s="4" t="s">
        <v>144</v>
      </c>
      <c r="J34" s="29"/>
    </row>
    <row r="35" spans="1:10" ht="12">
      <c r="A35" s="159" t="s">
        <v>110</v>
      </c>
      <c r="B35" s="161"/>
      <c r="C35" s="198">
        <f>SUM(C33:D34)</f>
        <v>260200</v>
      </c>
      <c r="D35" s="199"/>
      <c r="E35" s="2" t="s">
        <v>144</v>
      </c>
      <c r="J35" s="29"/>
    </row>
    <row r="36" ht="12">
      <c r="J36" s="29"/>
    </row>
    <row r="37" spans="1:10" ht="12">
      <c r="A37" s="38" t="s">
        <v>132</v>
      </c>
      <c r="B37" s="39"/>
      <c r="C37" s="39"/>
      <c r="D37" s="39"/>
      <c r="E37" s="18"/>
      <c r="J37" s="29"/>
    </row>
    <row r="38" spans="1:5" ht="12">
      <c r="A38" s="200" t="s">
        <v>173</v>
      </c>
      <c r="B38" s="201"/>
      <c r="C38" s="202">
        <v>295.7</v>
      </c>
      <c r="D38" s="203"/>
      <c r="E38" s="3" t="s">
        <v>144</v>
      </c>
    </row>
    <row r="39" spans="1:5" ht="12">
      <c r="A39" s="168" t="s">
        <v>174</v>
      </c>
      <c r="B39" s="170"/>
      <c r="C39" s="202">
        <v>629.2</v>
      </c>
      <c r="D39" s="203"/>
      <c r="E39" s="4" t="s">
        <v>144</v>
      </c>
    </row>
    <row r="40" spans="1:5" ht="12">
      <c r="A40" s="159" t="s">
        <v>110</v>
      </c>
      <c r="B40" s="161"/>
      <c r="C40" s="196">
        <f>SUM(C38:D39)</f>
        <v>924.9000000000001</v>
      </c>
      <c r="D40" s="197"/>
      <c r="E40" s="2" t="s">
        <v>144</v>
      </c>
    </row>
    <row r="46" ht="12" customHeight="1"/>
    <row r="70" ht="12" customHeight="1"/>
  </sheetData>
  <sheetProtection/>
  <mergeCells count="45">
    <mergeCell ref="H15:I15"/>
    <mergeCell ref="H5:I5"/>
    <mergeCell ref="A6:E6"/>
    <mergeCell ref="F6:I6"/>
    <mergeCell ref="F14:I14"/>
    <mergeCell ref="C9:E9"/>
    <mergeCell ref="H9:I9"/>
    <mergeCell ref="C8:E8"/>
    <mergeCell ref="H8:I8"/>
    <mergeCell ref="H13:I13"/>
    <mergeCell ref="A14:E14"/>
    <mergeCell ref="C7:E7"/>
    <mergeCell ref="H7:I7"/>
    <mergeCell ref="C16:E16"/>
    <mergeCell ref="H16:I16"/>
    <mergeCell ref="C17:E17"/>
    <mergeCell ref="H17:I17"/>
    <mergeCell ref="C10:E10"/>
    <mergeCell ref="H10:I10"/>
    <mergeCell ref="H11:I11"/>
    <mergeCell ref="C15:E15"/>
    <mergeCell ref="A29:E29"/>
    <mergeCell ref="A30:B30"/>
    <mergeCell ref="C30:D30"/>
    <mergeCell ref="H18:I18"/>
    <mergeCell ref="C19:E19"/>
    <mergeCell ref="H19:I19"/>
    <mergeCell ref="C20:E20"/>
    <mergeCell ref="C21:E21"/>
    <mergeCell ref="C18:E18"/>
    <mergeCell ref="A33:B33"/>
    <mergeCell ref="C33:D33"/>
    <mergeCell ref="A34:B34"/>
    <mergeCell ref="C34:D34"/>
    <mergeCell ref="C22:E22"/>
    <mergeCell ref="C23:E23"/>
    <mergeCell ref="C24:E24"/>
    <mergeCell ref="A40:B40"/>
    <mergeCell ref="C40:D40"/>
    <mergeCell ref="A35:B35"/>
    <mergeCell ref="C35:D35"/>
    <mergeCell ref="A38:B38"/>
    <mergeCell ref="C38:D38"/>
    <mergeCell ref="A39:B39"/>
    <mergeCell ref="C39:D39"/>
  </mergeCells>
  <printOptions horizontalCentered="1" verticalCentered="1"/>
  <pageMargins left="0.5905511811023623" right="0.1968503937007874" top="0.7874015748031497" bottom="0.3937007874015748" header="0.5118110236220472" footer="0.5118110236220472"/>
  <pageSetup blackAndWhite="1" fitToHeight="1" fitToWidth="1" horizontalDpi="300" verticalDpi="300" orientation="portrait" paperSize="9" r:id="rId3"/>
  <rowBreaks count="3" manualBreakCount="3">
    <brk id="36" max="255" man="1"/>
    <brk id="72" max="255" man="1"/>
    <brk id="104" max="255" man="1"/>
  </rowBreaks>
  <colBreaks count="1" manualBreakCount="1">
    <brk id="10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2021-07-20T07:36:56Z</dcterms:created>
  <dcterms:modified xsi:type="dcterms:W3CDTF">2021-07-20T07:37:11Z</dcterms:modified>
  <cp:category/>
  <cp:version/>
  <cp:contentType/>
  <cp:contentStatus/>
  <cp:revision>1</cp:revision>
</cp:coreProperties>
</file>