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58467CB4-10FC-4C8B-A172-526314EEFA00}" xr6:coauthVersionLast="47" xr6:coauthVersionMax="47" xr10:uidLastSave="{00000000-0000-0000-0000-000000000000}"/>
  <workbookProtection workbookAlgorithmName="SHA-512" workbookHashValue="RWcpat2DNO9psqD1Q/FkpFGKmdtXY9HUGB/SyFY3rUAPCb69A2d0M9wb0qhpbWLzTQ1jndMjsxbLDk++jtwzZQ==" workbookSaltValue="bY7M64ZP5mWiarwSNKo9iQ==" workbookSpinCount="100000" lockStructure="1"/>
  <bookViews>
    <workbookView xWindow="370" yWindow="760" windowWidth="22190" windowHeight="14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B10" i="4" s="1"/>
  <c r="M6" i="5"/>
  <c r="AD8" i="4" s="1"/>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BB8" i="4"/>
  <c r="AT8" i="4"/>
  <c r="AL8" i="4"/>
  <c r="W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<sst xmlns="http://schemas.openxmlformats.org/spreadsheetml/2006/main" count="228" uniqueCount="112">
  <si>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</si>
  <si>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</si>
  <si>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</si>
  <si>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</si>
  <si>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</si>
  <si>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</si>
  <si>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</si>
  <si>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</si>
  <si>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</si>
  <si>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</si>
  <si>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</si>
  <si>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</si>
  <si>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</si>
  <si>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</si>
  <si>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</si>
  <si>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</si>
  <si>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</si>
  <si>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</si>
  <si>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</si>
  <si>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</si>
  <si>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</si>
  <si>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</si>
  <si>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</si>
  <si>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</si>
  <si>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</si>
  <si>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</si>
  <si>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</si>
  <si>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</si>
  <si>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</si>
  <si>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</si>
  <si>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</si>
  <si>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</si>
  <si>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</si>
  <si>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</si>
  <si>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</si>
  <si>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</si>
  <si>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</si>
  <si>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</si>
  <si>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</si>
  <si>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</si>
  <si>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</si>
  <si>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</si>
  <si>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</si>
  <si>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</si>
  <si>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</si>
  <si>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</si>
  <si>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</si>
  <si>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</si>
  <si>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</si>
  <si>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</si>
  <si>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</si>
  <si>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</si>
  <si>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</si>
  <si>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</si>
  <si>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</si>
  <si>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</si>
  <si>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</si>
  <si>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</si>
  <si>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</si>
  <si>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</si>
  <si>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</si>
  <si>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</si>
  <si>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</si>
  <si>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</si>
  <si>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</si>
  <si>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</si>
  <si>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</si>
  <si>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</si>
  <si>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</si>
  <si>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</si>
  <si>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</si>
  <si>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</si>
  <si>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</si>
  <si>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</si>
  <si>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</si>
  <si>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</si>
  <si>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</si>
  <si>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</si>
  <si>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</si>
  <si>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</si>
  <si>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</si>
  <si>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</si>
  <si>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</si>
  <si>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</si>
  <si>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</si>
  <si>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</si>
  <si>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</si>
  <si>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</si>
  <si>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</si>
  <si>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</si>
  <si>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</si>
  <si>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</si>
  <si>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</si>
  <si>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津島市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</si>
  <si>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</si>
  <si>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</si>
  <si>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</si>
  <si>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</si>
  <si>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</si>
  <si>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</si>
  <si>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</si>
  <si>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</si>
  <si>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</si>
  <si>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</si>
  <si>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</si>
  <si>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</si>
  <si>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</si>
  <si>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</si>
  <si>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</si>
  <si>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行の水道料金のまま欠損金を発生させることなく水道事業の運営・維持管理を行っている状況であるが、今後さらに人口減少に伴う給水収益の更なる減少が進む。一方、老朽化した管路や配水場設備の更新に多額の費用を要している。加えて県営水道の値上げによる受水費の増加及び委託料や動力費の増加により維持管理・運営費が経営を圧迫している。損益収支の赤字の可能性もあり、そうなれば管路経年化率を改善するだけの更新工事を実施する資金確保が難しい。
　将来に向けて更なる効率的な経費削減や交付金の活用により、財源確保を行っていくとともに、水道料金の改定を行う（令和８年４月改定予定）。漏水調査等を実施し、早期に漏水箇所を特定し修繕することで有収率の向上に努めるとともに、更新工事の平準化、投資可能額を最大限効率的に運用することにより健全な経営の維持に努める。
　また、平成29年度に策定した津島市水道事業経営戦略に基づき、進捗管理を行っていくとともに、随時見直しを行う。(令和７年度末改定予定）</t>
    <rPh sb="110" eb="112">
      <t>ケンエイ</t>
    </rPh>
    <rPh sb="112" eb="114">
      <t>スイドウ</t>
    </rPh>
    <rPh sb="115" eb="117">
      <t>ネア</t>
    </rPh>
    <rPh sb="121" eb="123">
      <t>ジュスイ</t>
    </rPh>
    <rPh sb="123" eb="124">
      <t>ヒ</t>
    </rPh>
    <rPh sb="125" eb="127">
      <t>ゾウカ</t>
    </rPh>
    <rPh sb="127" eb="128">
      <t>オヨ</t>
    </rPh>
    <rPh sb="129" eb="131">
      <t>イタク</t>
    </rPh>
    <rPh sb="131" eb="132">
      <t>リョウ</t>
    </rPh>
    <rPh sb="137" eb="139">
      <t>ゾウカ</t>
    </rPh>
    <rPh sb="266" eb="267">
      <t>オコナ</t>
    </rPh>
    <rPh sb="274" eb="275">
      <t>ガツ</t>
    </rPh>
    <phoneticPr fontId="4"/>
  </si>
  <si>
    <t>①経常収支比率は、100％を超えているが全国平均・類似団体平均値に比べ低い。委託料や動力費が増加したことで総費用が増加したため、前年度より低下している。今後も費用の増加と人口減少による給水収益の減少が見込まれるため、漏水調査及び修繕等を実施し、有収率の向上に努め、更なる経費削減に取り組んでいくとともに、水道料金の改定を行う（令和８年４月改定予定）。
③流動比率は、類似団体平均値を下回ったが前年度より改善している。配水管改良工事等の工事費に係る未払金が減少し、流動負債が減少したためである。
④企業債残高対給水収益比率は、全国平均・類似団体平均値を上回っている。これは老朽化した管路・設備の更新に多額の費用を要することから、交付金を活用しているものの、企業債の借入が不可欠であるためであり、現在高は前年度と同水準である。交付金の活用に加え、水道料金の改定を行い、財源確保を図り、安定した経営基盤の確保に努める必要がある。
⑤料金回収率及び⑥給水原価は、委託料、動力費の増加により費用合計から長期前受金戻入を差し引いた金額が増加したことから、前年度と比べ悪化している。
⑦施設利用率は、総配水量が増加したことにより数値が改善した。全国平均・類似団体平均値に比べ高く、施設は効率的に運用されている。
⑧有収率は、全国平均・類似団体平均値に比べ低く、前年度より数値は更に悪化している。漏水調査等を実施し、漏水箇所を早期に発見し、修繕や、管路の更新工事等を行い、漏水防止対策を引き続き進めていく必要がある。</t>
    <rPh sb="38" eb="41">
      <t>イタクリョウ</t>
    </rPh>
    <rPh sb="46" eb="48">
      <t>ゾウカ</t>
    </rPh>
    <rPh sb="53" eb="56">
      <t>ソウヒヨウ</t>
    </rPh>
    <rPh sb="57" eb="59">
      <t>ゾウカ</t>
    </rPh>
    <rPh sb="76" eb="78">
      <t>コンゴ</t>
    </rPh>
    <rPh sb="79" eb="81">
      <t>ヒヨウ</t>
    </rPh>
    <rPh sb="82" eb="84">
      <t>ゾウカ</t>
    </rPh>
    <rPh sb="85" eb="87">
      <t>ジンコウ</t>
    </rPh>
    <rPh sb="87" eb="89">
      <t>ゲンショウ</t>
    </rPh>
    <rPh sb="92" eb="94">
      <t>キュウスイ</t>
    </rPh>
    <rPh sb="94" eb="96">
      <t>シュウエキ</t>
    </rPh>
    <rPh sb="97" eb="99">
      <t>ゲンショウ</t>
    </rPh>
    <rPh sb="100" eb="102">
      <t>ミコ</t>
    </rPh>
    <rPh sb="108" eb="110">
      <t>ロウスイ</t>
    </rPh>
    <rPh sb="160" eb="161">
      <t>オコナ</t>
    </rPh>
    <rPh sb="163" eb="165">
      <t>レイワ</t>
    </rPh>
    <rPh sb="169" eb="171">
      <t>カイテイ</t>
    </rPh>
    <rPh sb="171" eb="173">
      <t>ヨテイ</t>
    </rPh>
    <rPh sb="350" eb="353">
      <t>ゼンネンド</t>
    </rPh>
    <rPh sb="354" eb="357">
      <t>ドウスイジュン</t>
    </rPh>
    <rPh sb="379" eb="380">
      <t>オコナ</t>
    </rPh>
    <rPh sb="418" eb="419">
      <t>オヨ</t>
    </rPh>
    <rPh sb="462" eb="464">
      <t>ゾウカ</t>
    </rPh>
    <rPh sb="477" eb="479">
      <t>アッカ</t>
    </rPh>
    <rPh sb="498" eb="500">
      <t>ゾウカ</t>
    </rPh>
    <rPh sb="510" eb="512">
      <t>カイゼン</t>
    </rPh>
    <rPh sb="625" eb="626">
      <t>オコナ</t>
    </rPh>
    <rPh sb="639" eb="640">
      <t>スス</t>
    </rPh>
    <rPh sb="644" eb="646">
      <t>ヒツヨウ</t>
    </rPh>
    <phoneticPr fontId="4"/>
  </si>
  <si>
    <t>①有形固定資産減価償却率は、全国平均・類似団体平均値に比べ低く、前年度に比べ上昇している。これは重要給水施設配水管に係る改良工事及び施設等（主に機械及び装置等）の更新による償却資産の増加が、減価償却に伴う減価償却累計額の増加を下回ったためである。工事について、収支のバランスを考慮して更新時期を平準化し、経営の安定化を図る必要がある。
②管路経年化率は、全国平均・類似団体平均値に比べかなり高い状況にあり、年々増加傾向にある。老朽化及び緊急性の高い管路から優先的に更新を進め、管路の健全度向上に努めていく必要がある。
③管路更新率は、全国平均・類似団体平均値に比べ下回っている。②管路経年化率が平均値を大きく上回っているためであり、管路の計画的更新を進めていく必要がある。</t>
    <rPh sb="36" eb="37">
      <t>クラ</t>
    </rPh>
    <rPh sb="38" eb="40">
      <t>ジョウショウ</t>
    </rPh>
    <rPh sb="64" eb="65">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</si>
</sst>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0.76</c:v>
                </c:pt>
                <c:pt idx="1">
                  <c:v>0.43</c:v>
                </c:pt>
                <c:pt idx="2">
                  <c:v>0.45</c:v>
                </c:pt>
                <c:pt idx="3">
                  <c:v>0.44</c:v>
                </c:pt>
                <c:pt idx="4">
                  <c:v>0.43</c:v>
                </c:pt>
              </c:numCache>
            </c:numRef>
          </c:val>
          <c:extLst>
            <c:ext xmlns:c16="http://schemas.microsoft.com/office/drawing/2014/chart" uri="{C3380CC4-5D6E-409C-BE32-E72D297353CC}">
              <c16:uniqueId val="{00000000-AF75-44EF-8757-0151B91B549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AF75-44EF-8757-0151B91B549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65.599999999999994</c:v>
                </c:pt>
                <c:pt idx="1">
                  <c:v>64.290000000000006</c:v>
                </c:pt>
                <c:pt idx="2">
                  <c:v>63.69</c:v>
                </c:pt>
                <c:pt idx="3">
                  <c:v>62.73</c:v>
                </c:pt>
                <c:pt idx="4">
                  <c:v>63.13</c:v>
                </c:pt>
              </c:numCache>
            </c:numRef>
          </c:val>
          <c:extLst>
            <c:ext xmlns:c16="http://schemas.microsoft.com/office/drawing/2014/chart" uri="{C3380CC4-5D6E-409C-BE32-E72D297353CC}">
              <c16:uniqueId val="{00000000-EEB3-4A7C-B10E-741220023EC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EB3-4A7C-B10E-741220023EC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85.82</c:v>
                </c:pt>
                <c:pt idx="1">
                  <c:v>86.34</c:v>
                </c:pt>
                <c:pt idx="2">
                  <c:v>85.23</c:v>
                </c:pt>
                <c:pt idx="3">
                  <c:v>85.01</c:v>
                </c:pt>
                <c:pt idx="4">
                  <c:v>84.57</c:v>
                </c:pt>
              </c:numCache>
            </c:numRef>
          </c:val>
          <c:extLst>
            <c:ext xmlns:c16="http://schemas.microsoft.com/office/drawing/2014/chart" uri="{C3380CC4-5D6E-409C-BE32-E72D297353CC}">
              <c16:uniqueId val="{00000000-AB55-4AB5-9108-0CAA333DC63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B55-4AB5-9108-0CAA333DC63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108.55</c:v>
                </c:pt>
                <c:pt idx="1">
                  <c:v>105.92</c:v>
                </c:pt>
                <c:pt idx="2">
                  <c:v>103.35</c:v>
                </c:pt>
                <c:pt idx="3">
                  <c:v>104.73</c:v>
                </c:pt>
                <c:pt idx="4">
                  <c:v>102.17</c:v>
                </c:pt>
              </c:numCache>
            </c:numRef>
          </c:val>
          <c:extLst>
            <c:ext xmlns:c16="http://schemas.microsoft.com/office/drawing/2014/chart" uri="{C3380CC4-5D6E-409C-BE32-E72D297353CC}">
              <c16:uniqueId val="{00000000-AEAE-4592-9177-B899C02AF9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EAE-4592-9177-B899C02AF9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48.18</c:v>
                </c:pt>
                <c:pt idx="1">
                  <c:v>49.26</c:v>
                </c:pt>
                <c:pt idx="2">
                  <c:v>49.64</c:v>
                </c:pt>
                <c:pt idx="3">
                  <c:v>49.63</c:v>
                </c:pt>
                <c:pt idx="4">
                  <c:v>50.23</c:v>
                </c:pt>
              </c:numCache>
            </c:numRef>
          </c:val>
          <c:extLst>
            <c:ext xmlns:c16="http://schemas.microsoft.com/office/drawing/2014/chart" uri="{C3380CC4-5D6E-409C-BE32-E72D297353CC}">
              <c16:uniqueId val="{00000000-3E05-405E-BFF2-F21482AB3CF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3E05-405E-BFF2-F21482AB3CF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37.28</c:v>
                </c:pt>
                <c:pt idx="1">
                  <c:v>38.11</c:v>
                </c:pt>
                <c:pt idx="2">
                  <c:v>38.78</c:v>
                </c:pt>
                <c:pt idx="3">
                  <c:v>39.130000000000003</c:v>
                </c:pt>
                <c:pt idx="4">
                  <c:v>40.270000000000003</c:v>
                </c:pt>
              </c:numCache>
            </c:numRef>
          </c:val>
          <c:extLst>
            <c:ext xmlns:c16="http://schemas.microsoft.com/office/drawing/2014/chart" uri="{C3380CC4-5D6E-409C-BE32-E72D297353CC}">
              <c16:uniqueId val="{00000000-BE11-40A9-AE1B-B014B60E6E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BE11-40A9-AE1B-B014B60E6E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3C-4CE5-BC2C-CAEAA8C5CB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2F3C-4CE5-BC2C-CAEAA8C5CB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267.3</c:v>
                </c:pt>
                <c:pt idx="1">
                  <c:v>304.51</c:v>
                </c:pt>
                <c:pt idx="2">
                  <c:v>237.31</c:v>
                </c:pt>
                <c:pt idx="3">
                  <c:v>267.77999999999997</c:v>
                </c:pt>
                <c:pt idx="4">
                  <c:v>325.35000000000002</c:v>
                </c:pt>
              </c:numCache>
            </c:numRef>
          </c:val>
          <c:extLst>
            <c:ext xmlns:c16="http://schemas.microsoft.com/office/drawing/2014/chart" uri="{C3380CC4-5D6E-409C-BE32-E72D297353CC}">
              <c16:uniqueId val="{00000000-8456-45DA-89D7-141AC9D9AB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456-45DA-89D7-141AC9D9AB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299.89999999999998</c:v>
                </c:pt>
                <c:pt idx="1">
                  <c:v>314.37</c:v>
                </c:pt>
                <c:pt idx="2">
                  <c:v>335.5</c:v>
                </c:pt>
                <c:pt idx="3">
                  <c:v>347.41</c:v>
                </c:pt>
                <c:pt idx="4">
                  <c:v>346.96</c:v>
                </c:pt>
              </c:numCache>
            </c:numRef>
          </c:val>
          <c:extLst>
            <c:ext xmlns:c16="http://schemas.microsoft.com/office/drawing/2014/chart" uri="{C3380CC4-5D6E-409C-BE32-E72D297353CC}">
              <c16:uniqueId val="{00000000-DD70-40DE-9114-09B704F088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DD70-40DE-9114-09B704F088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108.07</c:v>
                </c:pt>
                <c:pt idx="1">
                  <c:v>105.19</c:v>
                </c:pt>
                <c:pt idx="2">
                  <c:v>101.32</c:v>
                </c:pt>
                <c:pt idx="3">
                  <c:v>103.81</c:v>
                </c:pt>
                <c:pt idx="4">
                  <c:v>100.93</c:v>
                </c:pt>
              </c:numCache>
            </c:numRef>
          </c:val>
          <c:extLst>
            <c:ext xmlns:c16="http://schemas.microsoft.com/office/drawing/2014/chart" uri="{C3380CC4-5D6E-409C-BE32-E72D297353CC}">
              <c16:uniqueId val="{00000000-7D6A-43A4-8472-DE7B153783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D6A-43A4-8472-DE7B153783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157.19999999999999</c:v>
                </c:pt>
                <c:pt idx="1">
                  <c:v>161.6</c:v>
                </c:pt>
                <c:pt idx="2">
                  <c:v>169.12</c:v>
                </c:pt>
                <c:pt idx="3">
                  <c:v>165.93</c:v>
                </c:pt>
                <c:pt idx="4">
                  <c:v>171.04</c:v>
                </c:pt>
              </c:numCache>
            </c:numRef>
          </c:val>
          <c:extLst>
            <c:ext xmlns:c16="http://schemas.microsoft.com/office/drawing/2014/chart" uri="{C3380CC4-5D6E-409C-BE32-E72D297353CC}">
              <c16:uniqueId val="{00000000-BC4E-4FA7-ABAD-D866BAA2B1C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BC4E-4FA7-ABAD-D866BAA2B1C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津島市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59566</v>
      </c>
      <c r="AM8" s="68"/>
      <c r="AN8" s="68"/>
      <c r="AO8" s="68"/>
      <c r="AP8" s="68"/>
      <c r="AQ8" s="68"/>
      <c r="AR8" s="68"/>
      <c r="AS8" s="68"/>
      <c r="AT8" s="36">
        <f>データ!$S$6</f>
        <v>25.09</v>
      </c>
      <c r="AU8" s="37"/>
      <c r="AV8" s="37"/>
      <c r="AW8" s="37"/>
      <c r="AX8" s="37"/>
      <c r="AY8" s="37"/>
      <c r="AZ8" s="37"/>
      <c r="BA8" s="37"/>
      <c r="BB8" s="57">
        <f>データ!$T$6</f>
        <v>2374.09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55.5</v>
      </c>
      <c r="J10" s="37"/>
      <c r="K10" s="37"/>
      <c r="L10" s="37"/>
      <c r="M10" s="37"/>
      <c r="N10" s="37"/>
      <c r="O10" s="67"/>
      <c r="P10" s="57">
        <f>データ!$P$6</f>
        <v>100</v>
      </c>
      <c r="Q10" s="57"/>
      <c r="R10" s="57"/>
      <c r="S10" s="57"/>
      <c r="T10" s="57"/>
      <c r="U10" s="57"/>
      <c r="V10" s="57"/>
      <c r="W10" s="68">
        <f>データ!$Q$6</f>
        <v>2673</v>
      </c>
      <c r="X10" s="68"/>
      <c r="Y10" s="68"/>
      <c r="Z10" s="68"/>
      <c r="AA10" s="68"/>
      <c r="AB10" s="68"/>
      <c r="AC10" s="68"/>
      <c r="AD10" s="2"/>
      <c r="AE10" s="2"/>
      <c r="AF10" s="2"/>
      <c r="AG10" s="2"/>
      <c r="AH10" s="2"/>
      <c r="AI10" s="2"/>
      <c r="AJ10" s="2"/>
      <c r="AK10" s="2"/>
      <c r="AL10" s="68">
        <f>データ!$U$6</f>
        <v>59335</v>
      </c>
      <c r="AM10" s="68"/>
      <c r="AN10" s="68"/>
      <c r="AO10" s="68"/>
      <c r="AP10" s="68"/>
      <c r="AQ10" s="68"/>
      <c r="AR10" s="68"/>
      <c r="AS10" s="68"/>
      <c r="AT10" s="36">
        <f>データ!$V$6</f>
        <v>25.09</v>
      </c>
      <c r="AU10" s="37"/>
      <c r="AV10" s="37"/>
      <c r="AW10" s="37"/>
      <c r="AX10" s="37"/>
      <c r="AY10" s="37"/>
      <c r="AZ10" s="37"/>
      <c r="BA10" s="37"/>
      <c r="BB10" s="57">
        <f>データ!$W$6</f>
        <v>2364.89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109</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ZMKyb6HV9kpgvSPAwMs3A69WZNmzbWpxHuTwYrkbQY98qiHPFRlx26h3fXqSv5nUOSzn2pDCYh2XKbA0X3YDg==" saltValue="d1vbGdkfk8i2j1OHNXHG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232084</v>
      </c>
      <c r="D6" s="20">
        <f t="shared" si="3"/>
        <v>46</v>
      </c>
      <c r="E6" s="20">
        <f t="shared" si="3"/>
        <v>1</v>
      </c>
      <c r="F6" s="20">
        <f t="shared" si="3"/>
        <v>0</v>
      </c>
      <c r="G6" s="20">
        <f t="shared" si="3"/>
        <v>1</v>
      </c>
      <c r="H6" s="20" t="str">
        <f t="shared" si="3"/>
        <v>愛知県　津島市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55.5</v>
      </c>
      <c r="P6" s="21">
        <f t="shared" si="3"/>
        <v>100</v>
      </c>
      <c r="Q6" s="21">
        <f t="shared" si="3"/>
        <v>2673</v>
      </c>
      <c r="R6" s="21">
        <f t="shared" si="3"/>
        <v>59566</v>
      </c>
      <c r="S6" s="21">
        <f t="shared" si="3"/>
        <v>25.09</v>
      </c>
      <c r="T6" s="21">
        <f t="shared" si="3"/>
        <v>2374.09</v>
      </c>
      <c r="U6" s="21">
        <f t="shared" si="3"/>
        <v>59335</v>
      </c>
      <c r="V6" s="21">
        <f t="shared" si="3"/>
        <v>25.09</v>
      </c>
      <c r="W6" s="21">
        <f t="shared" si="3"/>
        <v>2364.89</v>
      </c>
      <c r="X6" s="22">
        <f>IF(X7="",NA(),X7)</f>
        <v>108.55</v>
      </c>
      <c r="Y6" s="22">
        <f t="shared" ref="Y6:AG6" si="4">IF(Y7="",NA(),Y7)</f>
        <v>105.92</v>
      </c>
      <c r="Z6" s="22">
        <f t="shared" si="4"/>
        <v>103.35</v>
      </c>
      <c r="AA6" s="22">
        <f t="shared" si="4"/>
        <v>104.73</v>
      </c>
      <c r="AB6" s="22">
        <f t="shared" si="4"/>
        <v>102.17</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267.3</v>
      </c>
      <c r="AU6" s="22">
        <f t="shared" ref="AU6:BC6" si="6">IF(AU7="",NA(),AU7)</f>
        <v>304.51</v>
      </c>
      <c r="AV6" s="22">
        <f t="shared" si="6"/>
        <v>237.31</v>
      </c>
      <c r="AW6" s="22">
        <f t="shared" si="6"/>
        <v>267.77999999999997</v>
      </c>
      <c r="AX6" s="22">
        <f t="shared" si="6"/>
        <v>325.35000000000002</v>
      </c>
      <c r="AY6" s="22">
        <f t="shared" si="6"/>
        <v>350.79</v>
      </c>
      <c r="AZ6" s="22">
        <f t="shared" si="6"/>
        <v>354.57</v>
      </c>
      <c r="BA6" s="22">
        <f t="shared" si="6"/>
        <v>357.74</v>
      </c>
      <c r="BB6" s="22">
        <f t="shared" si="6"/>
        <v>344.88</v>
      </c>
      <c r="BC6" s="22">
        <f t="shared" si="6"/>
        <v>326.02</v>
      </c>
      <c r="BD6" s="21" t="str">
        <f>IF(BD7="","",IF(BD7="-","【-】","【"&amp;SUBSTITUTE(TEXT(BD7,"#,##0.00"),"-","△")&amp;"】"))</f>
        <v>【239.69】</v>
      </c>
      <c r="BE6" s="22">
        <f>IF(BE7="",NA(),BE7)</f>
        <v>299.89999999999998</v>
      </c>
      <c r="BF6" s="22">
        <f t="shared" ref="BF6:BN6" si="7">IF(BF7="",NA(),BF7)</f>
        <v>314.37</v>
      </c>
      <c r="BG6" s="22">
        <f t="shared" si="7"/>
        <v>335.5</v>
      </c>
      <c r="BH6" s="22">
        <f t="shared" si="7"/>
        <v>347.41</v>
      </c>
      <c r="BI6" s="22">
        <f t="shared" si="7"/>
        <v>346.96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108.07</v>
      </c>
      <c r="BQ6" s="22">
        <f t="shared" ref="BQ6:BY6" si="8">IF(BQ7="",NA(),BQ7)</f>
        <v>105.19</v>
      </c>
      <c r="BR6" s="22">
        <f t="shared" si="8"/>
        <v>101.32</v>
      </c>
      <c r="BS6" s="22">
        <f t="shared" si="8"/>
        <v>103.81</v>
      </c>
      <c r="BT6" s="22">
        <f t="shared" si="8"/>
        <v>100.93</v>
      </c>
      <c r="BU6" s="22">
        <f t="shared" si="8"/>
        <v>100.85</v>
      </c>
      <c r="BV6" s="22">
        <f t="shared" si="8"/>
        <v>103.79</v>
      </c>
      <c r="BW6" s="22">
        <f t="shared" si="8"/>
        <v>98.3</v>
      </c>
      <c r="BX6" s="22">
        <f t="shared" si="8"/>
        <v>98.89</v>
      </c>
      <c r="BY6" s="22">
        <f t="shared" si="8"/>
        <v>99.25</v>
      </c>
      <c r="BZ6" s="21" t="str">
        <f>IF(BZ7="","",IF(BZ7="-","【-】","【"&amp;SUBSTITUTE(TEXT(BZ7,"#,##0.00"),"-","△")&amp;"】"))</f>
        <v>【97.59】</v>
      </c>
      <c r="CA6" s="22">
        <f>IF(CA7="",NA(),CA7)</f>
        <v>157.19999999999999</v>
      </c>
      <c r="CB6" s="22">
        <f t="shared" ref="CB6:CJ6" si="9">IF(CB7="",NA(),CB7)</f>
        <v>161.6</v>
      </c>
      <c r="CC6" s="22">
        <f t="shared" si="9"/>
        <v>169.12</v>
      </c>
      <c r="CD6" s="22">
        <f t="shared" si="9"/>
        <v>165.93</v>
      </c>
      <c r="CE6" s="22">
        <f t="shared" si="9"/>
        <v>171.04</v>
      </c>
      <c r="CF6" s="22">
        <f t="shared" si="9"/>
        <v>167.1</v>
      </c>
      <c r="CG6" s="22">
        <f t="shared" si="9"/>
        <v>167.86</v>
      </c>
      <c r="CH6" s="22">
        <f t="shared" si="9"/>
        <v>173.68</v>
      </c>
      <c r="CI6" s="22">
        <f t="shared" si="9"/>
        <v>174.52</v>
      </c>
      <c r="CJ6" s="22">
        <f t="shared" si="9"/>
        <v>178.92</v>
      </c>
      <c r="CK6" s="21" t="str">
        <f>IF(CK7="","",IF(CK7="-","【-】","【"&amp;SUBSTITUTE(TEXT(CK7,"#,##0.00"),"-","△")&amp;"】"))</f>
        <v>【181.66】</v>
      </c>
      <c r="CL6" s="22">
        <f>IF(CL7="",NA(),CL7)</f>
        <v>65.599999999999994</v>
      </c>
      <c r="CM6" s="22">
        <f t="shared" ref="CM6:CU6" si="10">IF(CM7="",NA(),CM7)</f>
        <v>64.290000000000006</v>
      </c>
      <c r="CN6" s="22">
        <f t="shared" si="10"/>
        <v>63.69</v>
      </c>
      <c r="CO6" s="22">
        <f t="shared" si="10"/>
        <v>62.73</v>
      </c>
      <c r="CP6" s="22">
        <f t="shared" si="10"/>
        <v>63.13</v>
      </c>
      <c r="CQ6" s="22">
        <f t="shared" si="10"/>
        <v>59.91</v>
      </c>
      <c r="CR6" s="22">
        <f t="shared" si="10"/>
        <v>59.4</v>
      </c>
      <c r="CS6" s="22">
        <f t="shared" si="10"/>
        <v>59.24</v>
      </c>
      <c r="CT6" s="22">
        <f t="shared" si="10"/>
        <v>58.77</v>
      </c>
      <c r="CU6" s="22">
        <f t="shared" si="10"/>
        <v>59.17</v>
      </c>
      <c r="CV6" s="21" t="str">
        <f>IF(CV7="","",IF(CV7="-","【-】","【"&amp;SUBSTITUTE(TEXT(CV7,"#,##0.00"),"-","△")&amp;"】"))</f>
        <v>【60.21】</v>
      </c>
      <c r="CW6" s="22">
        <f>IF(CW7="",NA(),CW7)</f>
        <v>85.82</v>
      </c>
      <c r="CX6" s="22">
        <f t="shared" ref="CX6:DF6" si="11">IF(CX7="",NA(),CX7)</f>
        <v>86.34</v>
      </c>
      <c r="CY6" s="22">
        <f t="shared" si="11"/>
        <v>85.23</v>
      </c>
      <c r="CZ6" s="22">
        <f t="shared" si="11"/>
        <v>85.01</v>
      </c>
      <c r="DA6" s="22">
        <f t="shared" si="11"/>
        <v>84.57</v>
      </c>
      <c r="DB6" s="22">
        <f t="shared" si="11"/>
        <v>87.26</v>
      </c>
      <c r="DC6" s="22">
        <f t="shared" si="11"/>
        <v>87.57</v>
      </c>
      <c r="DD6" s="22">
        <f t="shared" si="11"/>
        <v>87.26</v>
      </c>
      <c r="DE6" s="22">
        <f t="shared" si="11"/>
        <v>86.95</v>
      </c>
      <c r="DF6" s="22">
        <f t="shared" si="11"/>
        <v>86.58</v>
      </c>
      <c r="DG6" s="21" t="str">
        <f>IF(DG7="","",IF(DG7="-","【-】","【"&amp;SUBSTITUTE(TEXT(DG7,"#,##0.00"),"-","△")&amp;"】"))</f>
        <v>【89.21】</v>
      </c>
      <c r="DH6" s="22">
        <f>IF(DH7="",NA(),DH7)</f>
        <v>48.18</v>
      </c>
      <c r="DI6" s="22">
        <f t="shared" ref="DI6:DQ6" si="12">IF(DI7="",NA(),DI7)</f>
        <v>49.26</v>
      </c>
      <c r="DJ6" s="22">
        <f t="shared" si="12"/>
        <v>49.64</v>
      </c>
      <c r="DK6" s="22">
        <f t="shared" si="12"/>
        <v>49.63</v>
      </c>
      <c r="DL6" s="22">
        <f t="shared" si="12"/>
        <v>50.23</v>
      </c>
      <c r="DM6" s="22">
        <f t="shared" si="12"/>
        <v>49.2</v>
      </c>
      <c r="DN6" s="22">
        <f t="shared" si="12"/>
        <v>50.01</v>
      </c>
      <c r="DO6" s="22">
        <f t="shared" si="12"/>
        <v>50.99</v>
      </c>
      <c r="DP6" s="22">
        <f t="shared" si="12"/>
        <v>51.79</v>
      </c>
      <c r="DQ6" s="22">
        <f t="shared" si="12"/>
        <v>52.02</v>
      </c>
      <c r="DR6" s="21" t="str">
        <f>IF(DR7="","",IF(DR7="-","【-】","【"&amp;SUBSTITUTE(TEXT(DR7,"#,##0.00"),"-","△")&amp;"】"))</f>
        <v>【52.41】</v>
      </c>
      <c r="DS6" s="22">
        <f>IF(DS7="",NA(),DS7)</f>
        <v>37.28</v>
      </c>
      <c r="DT6" s="22">
        <f t="shared" ref="DT6:EB6" si="13">IF(DT7="",NA(),DT7)</f>
        <v>38.11</v>
      </c>
      <c r="DU6" s="22">
        <f t="shared" si="13"/>
        <v>38.78</v>
      </c>
      <c r="DV6" s="22">
        <f t="shared" si="13"/>
        <v>39.130000000000003</v>
      </c>
      <c r="DW6" s="22">
        <f t="shared" si="13"/>
        <v>40.270000000000003</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0.76</v>
      </c>
      <c r="EE6" s="22">
        <f t="shared" ref="EE6:EM6" si="14">IF(EE7="",NA(),EE7)</f>
        <v>0.43</v>
      </c>
      <c r="EF6" s="22">
        <f t="shared" si="14"/>
        <v>0.45</v>
      </c>
      <c r="EG6" s="22">
        <f t="shared" si="14"/>
        <v>0.44</v>
      </c>
      <c r="EH6" s="22">
        <f t="shared" si="14"/>
        <v>0.43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232084</v>
      </c>
      <c r="D7" s="24">
        <v>46</v>
      </c>
      <c r="E7" s="24">
        <v>1</v>
      </c>
      <c r="F7" s="24">
        <v>0</v>
      </c>
      <c r="G7" s="24">
        <v>1</v>
      </c>
      <c r="H7" s="24" t="s">
        <v>93</v>
      </c>
      <c r="I7" s="24" t="s">
        <v>94</v>
      </c>
      <c r="J7" s="24" t="s">
        <v>95</v>
      </c>
      <c r="K7" s="24" t="s">
        <v>96</v>
      </c>
      <c r="L7" s="24" t="s">
        <v>97</v>
      </c>
      <c r="M7" s="24" t="s">
        <v>98</v>
      </c>
      <c r="N7" s="25" t="s">
        <v>99</v>
      </c>
      <c r="O7" s="25">
        <v>55.5</v>
      </c>
      <c r="P7" s="25">
        <v>100</v>
      </c>
      <c r="Q7" s="25">
        <v>2673</v>
      </c>
      <c r="R7" s="25">
        <v>59566</v>
      </c>
      <c r="S7" s="25">
        <v>25.09</v>
      </c>
      <c r="T7" s="25">
        <v>2374.09</v>
      </c>
      <c r="U7" s="25">
        <v>59335</v>
      </c>
      <c r="V7" s="25">
        <v>25.09</v>
      </c>
      <c r="W7" s="25">
        <v>2364.89</v>
      </c>
      <c r="X7" s="25">
        <v>108.55</v>
      </c>
      <c r="Y7" s="25">
        <v>105.92</v>
      </c>
      <c r="Z7" s="25">
        <v>103.35</v>
      </c>
      <c r="AA7" s="25">
        <v>104.73</v>
      </c>
      <c r="AB7" s="25">
        <v>102.17</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267.3</v>
      </c>
      <c r="AU7" s="25">
        <v>304.51</v>
      </c>
      <c r="AV7" s="25">
        <v>237.31</v>
      </c>
      <c r="AW7" s="25">
        <v>267.77999999999997</v>
      </c>
      <c r="AX7" s="25">
        <v>325.35000000000002</v>
      </c>
      <c r="AY7" s="25">
        <v>350.79</v>
      </c>
      <c r="AZ7" s="25">
        <v>354.57</v>
      </c>
      <c r="BA7" s="25">
        <v>357.74</v>
      </c>
      <c r="BB7" s="25">
        <v>344.88</v>
      </c>
      <c r="BC7" s="25">
        <v>326.02</v>
      </c>
      <c r="BD7" s="25">
        <v>239.69</v>
      </c>
      <c r="BE7" s="25">
        <v>299.89999999999998</v>
      </c>
      <c r="BF7" s="25">
        <v>314.37</v>
      </c>
      <c r="BG7" s="25">
        <v>335.5</v>
      </c>
      <c r="BH7" s="25">
        <v>347.41</v>
      </c>
      <c r="BI7" s="25">
        <v>346.96</v>
      </c>
      <c r="BJ7" s="25">
        <v>322.92</v>
      </c>
      <c r="BK7" s="25">
        <v>303.45999999999998</v>
      </c>
      <c r="BL7" s="25">
        <v>307.27999999999997</v>
      </c>
      <c r="BM7" s="25">
        <v>304.02</v>
      </c>
      <c r="BN7" s="25">
        <v>300.54000000000002</v>
      </c>
      <c r="BO7" s="25">
        <v>264.86</v>
      </c>
      <c r="BP7" s="25">
        <v>108.07</v>
      </c>
      <c r="BQ7" s="25">
        <v>105.19</v>
      </c>
      <c r="BR7" s="25">
        <v>101.32</v>
      </c>
      <c r="BS7" s="25">
        <v>103.81</v>
      </c>
      <c r="BT7" s="25">
        <v>100.93</v>
      </c>
      <c r="BU7" s="25">
        <v>100.85</v>
      </c>
      <c r="BV7" s="25">
        <v>103.79</v>
      </c>
      <c r="BW7" s="25">
        <v>98.3</v>
      </c>
      <c r="BX7" s="25">
        <v>98.89</v>
      </c>
      <c r="BY7" s="25">
        <v>99.25</v>
      </c>
      <c r="BZ7" s="25">
        <v>97.59</v>
      </c>
      <c r="CA7" s="25">
        <v>157.19999999999999</v>
      </c>
      <c r="CB7" s="25">
        <v>161.6</v>
      </c>
      <c r="CC7" s="25">
        <v>169.12</v>
      </c>
      <c r="CD7" s="25">
        <v>165.93</v>
      </c>
      <c r="CE7" s="25">
        <v>171.04</v>
      </c>
      <c r="CF7" s="25">
        <v>167.1</v>
      </c>
      <c r="CG7" s="25">
        <v>167.86</v>
      </c>
      <c r="CH7" s="25">
        <v>173.68</v>
      </c>
      <c r="CI7" s="25">
        <v>174.52</v>
      </c>
      <c r="CJ7" s="25">
        <v>178.92</v>
      </c>
      <c r="CK7" s="25">
        <v>181.66</v>
      </c>
      <c r="CL7" s="25">
        <v>65.599999999999994</v>
      </c>
      <c r="CM7" s="25">
        <v>64.290000000000006</v>
      </c>
      <c r="CN7" s="25">
        <v>63.69</v>
      </c>
      <c r="CO7" s="25">
        <v>62.73</v>
      </c>
      <c r="CP7" s="25">
        <v>63.13</v>
      </c>
      <c r="CQ7" s="25">
        <v>59.91</v>
      </c>
      <c r="CR7" s="25">
        <v>59.4</v>
      </c>
      <c r="CS7" s="25">
        <v>59.24</v>
      </c>
      <c r="CT7" s="25">
        <v>58.77</v>
      </c>
      <c r="CU7" s="25">
        <v>59.17</v>
      </c>
      <c r="CV7" s="25">
        <v>60.21</v>
      </c>
      <c r="CW7" s="25">
        <v>85.82</v>
      </c>
      <c r="CX7" s="25">
        <v>86.34</v>
      </c>
      <c r="CY7" s="25">
        <v>85.23</v>
      </c>
      <c r="CZ7" s="25">
        <v>85.01</v>
      </c>
      <c r="DA7" s="25">
        <v>84.57</v>
      </c>
      <c r="DB7" s="25">
        <v>87.26</v>
      </c>
      <c r="DC7" s="25">
        <v>87.57</v>
      </c>
      <c r="DD7" s="25">
        <v>87.26</v>
      </c>
      <c r="DE7" s="25">
        <v>86.95</v>
      </c>
      <c r="DF7" s="25">
        <v>86.58</v>
      </c>
      <c r="DG7" s="25">
        <v>89.21</v>
      </c>
      <c r="DH7" s="25">
        <v>48.18</v>
      </c>
      <c r="DI7" s="25">
        <v>49.26</v>
      </c>
      <c r="DJ7" s="25">
        <v>49.64</v>
      </c>
      <c r="DK7" s="25">
        <v>49.63</v>
      </c>
      <c r="DL7" s="25">
        <v>50.23</v>
      </c>
      <c r="DM7" s="25">
        <v>49.2</v>
      </c>
      <c r="DN7" s="25">
        <v>50.01</v>
      </c>
      <c r="DO7" s="25">
        <v>50.99</v>
      </c>
      <c r="DP7" s="25">
        <v>51.79</v>
      </c>
      <c r="DQ7" s="25">
        <v>52.02</v>
      </c>
      <c r="DR7" s="25">
        <v>52.41</v>
      </c>
      <c r="DS7" s="25">
        <v>37.28</v>
      </c>
      <c r="DT7" s="25">
        <v>38.11</v>
      </c>
      <c r="DU7" s="25">
        <v>38.78</v>
      </c>
      <c r="DV7" s="25">
        <v>39.130000000000003</v>
      </c>
      <c r="DW7" s="25">
        <v>40.270000000000003</v>
      </c>
      <c r="DX7" s="25">
        <v>18.329999999999998</v>
      </c>
      <c r="DY7" s="25">
        <v>20.27</v>
      </c>
      <c r="DZ7" s="25">
        <v>21.69</v>
      </c>
      <c r="EA7" s="25">
        <v>23.19</v>
      </c>
      <c r="EB7" s="25">
        <v>24.61</v>
      </c>
      <c r="EC7" s="25">
        <v>26.78</v>
      </c>
      <c r="ED7" s="25">
        <v>0.76</v>
      </c>
      <c r="EE7" s="25">
        <v>0.43</v>
      </c>
      <c r="EF7" s="25">
        <v>0.45</v>
      </c>
      <c r="EG7" s="25">
        <v>0.44</v>
      </c>
      <c r="EH7" s="25">
        <v>0.43</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2026-02-13T04:15:08Z</cp:lastPrinted>
  <dcterms:created xsi:type="dcterms:W3CDTF">2025-12-12T09:18:19Z</dcterms:created>
  <dcterms:modified xsi:type="dcterms:W3CDTF">2026-02-13T08:05:30Z</dcterms:modified>
  <cp:category/>
</cp:coreProperties>
</file>