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31" windowWidth="19110" windowHeight="9180" tabRatio="829" activeTab="0"/>
  </bookViews>
  <sheets>
    <sheet name="損益" sheetId="1" r:id="rId1"/>
    <sheet name="貸借" sheetId="2" r:id="rId2"/>
    <sheet name="概況" sheetId="3" r:id="rId3"/>
    <sheet name="業務01" sheetId="4" r:id="rId4"/>
    <sheet name="業務02" sheetId="5" r:id="rId5"/>
    <sheet name="報告繰越使用しない " sheetId="6" state="hidden" r:id="rId6"/>
  </sheets>
  <definedNames>
    <definedName name="OLE_LINK1" localSheetId="2">'概況'!$A$1</definedName>
    <definedName name="_xlnm.Print_Area" localSheetId="0">'損益'!$A$1:$Q$35</definedName>
    <definedName name="_xlnm.Print_Area" localSheetId="1">'貸借'!$A$1:$S$113</definedName>
    <definedName name="_xlnm.Print_Area" localSheetId="5">'報告繰越使用しない '!$A$1:$AK$20</definedName>
  </definedNames>
  <calcPr fullCalcOnLoad="1"/>
</workbook>
</file>

<file path=xl/comments1.xml><?xml version="1.0" encoding="utf-8"?>
<comments xmlns="http://schemas.openxmlformats.org/spreadsheetml/2006/main">
  <authors>
    <author>1991kato</author>
  </authors>
  <commentList>
    <comment ref="A1" authorId="0">
      <text>
        <r>
          <rPr>
            <b/>
            <sz val="12"/>
            <rFont val="ＭＳ Ｐゴシック"/>
            <family val="3"/>
          </rPr>
          <t>会計システム
決算
決算損益計算書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1614satou</author>
    <author>1907kitani</author>
  </authors>
  <commentList>
    <comment ref="M19" authorId="0">
      <text>
        <r>
          <rPr>
            <b/>
            <i/>
            <sz val="16"/>
            <rFont val="ＭＳ Ｐゴシック"/>
            <family val="3"/>
          </rPr>
          <t>前年度末の数字を入れる</t>
        </r>
      </text>
    </comment>
    <comment ref="L19" authorId="0">
      <text>
        <r>
          <rPr>
            <b/>
            <i/>
            <sz val="16"/>
            <rFont val="ＭＳ Ｐゴシック"/>
            <family val="3"/>
          </rPr>
          <t>調定額集計表2月3月合算件数</t>
        </r>
      </text>
    </comment>
    <comment ref="L5" authorId="0">
      <text>
        <r>
          <rPr>
            <b/>
            <i/>
            <sz val="16"/>
            <rFont val="ＭＳ Ｐゴシック"/>
            <family val="3"/>
          </rPr>
          <t>所管事務概要より転記</t>
        </r>
      </text>
    </comment>
    <comment ref="M5" authorId="0">
      <text>
        <r>
          <rPr>
            <b/>
            <i/>
            <sz val="16"/>
            <rFont val="ＭＳ Ｐゴシック"/>
            <family val="3"/>
          </rPr>
          <t>前年度末の数字を入れる</t>
        </r>
      </text>
    </comment>
    <comment ref="L23" authorId="1">
      <text>
        <r>
          <rPr>
            <b/>
            <sz val="9"/>
            <rFont val="ＭＳ Ｐゴシック"/>
            <family val="3"/>
          </rPr>
          <t>一般用井戸
汚水一覧表より</t>
        </r>
      </text>
    </comment>
  </commentList>
</comments>
</file>

<file path=xl/comments5.xml><?xml version="1.0" encoding="utf-8"?>
<comments xmlns="http://schemas.openxmlformats.org/spreadsheetml/2006/main">
  <authors>
    <author>2123shiomitsu</author>
    <author>1803umemoto</author>
  </authors>
  <commentList>
    <comment ref="G7" authorId="0">
      <text>
        <r>
          <rPr>
            <b/>
            <i/>
            <sz val="16"/>
            <rFont val="HG正楷書体-PRO"/>
            <family val="4"/>
          </rPr>
          <t>月次合計残高試算表
　　　</t>
        </r>
      </text>
    </comment>
    <comment ref="I7" authorId="1">
      <text>
        <r>
          <rPr>
            <b/>
            <i/>
            <sz val="14"/>
            <rFont val="ＭＳ Ｐゴシック"/>
            <family val="3"/>
          </rPr>
          <t>前年度の数字をそのまま入れる。</t>
        </r>
      </text>
    </comment>
  </commentList>
</comments>
</file>

<file path=xl/sharedStrings.xml><?xml version="1.0" encoding="utf-8"?>
<sst xmlns="http://schemas.openxmlformats.org/spreadsheetml/2006/main" count="349" uniqueCount="258">
  <si>
    <t>イ</t>
  </si>
  <si>
    <t>ロ</t>
  </si>
  <si>
    <t>ハ</t>
  </si>
  <si>
    <t>ニ</t>
  </si>
  <si>
    <t>２</t>
  </si>
  <si>
    <t>(1）</t>
  </si>
  <si>
    <t>３</t>
  </si>
  <si>
    <t>４</t>
  </si>
  <si>
    <t>５</t>
  </si>
  <si>
    <t>６</t>
  </si>
  <si>
    <t>営業収益</t>
  </si>
  <si>
    <t>営業外収益</t>
  </si>
  <si>
    <t>特別利益</t>
  </si>
  <si>
    <t>営業費用</t>
  </si>
  <si>
    <t>営業外費用</t>
  </si>
  <si>
    <t>特別損失</t>
  </si>
  <si>
    <t>企業債</t>
  </si>
  <si>
    <t>款</t>
  </si>
  <si>
    <t>（単位　円）</t>
  </si>
  <si>
    <t>(2）</t>
  </si>
  <si>
    <t>その他の営業収益</t>
  </si>
  <si>
    <t>(3）</t>
  </si>
  <si>
    <t>(4）</t>
  </si>
  <si>
    <t>総係費</t>
  </si>
  <si>
    <t>減価償却費</t>
  </si>
  <si>
    <t>資産減耗費</t>
  </si>
  <si>
    <t>雑支出</t>
  </si>
  <si>
    <t>受取利息及び配当金</t>
  </si>
  <si>
    <t>雑収益</t>
  </si>
  <si>
    <t>過年度損益修正益</t>
  </si>
  <si>
    <t>過年度損益修正損</t>
  </si>
  <si>
    <t>減債積立金</t>
  </si>
  <si>
    <t>建設改良積立金</t>
  </si>
  <si>
    <t>受贈財産評価額</t>
  </si>
  <si>
    <t>補助金</t>
  </si>
  <si>
    <t>固定資産</t>
  </si>
  <si>
    <t>有形固定資産</t>
  </si>
  <si>
    <t>土地</t>
  </si>
  <si>
    <t>建物</t>
  </si>
  <si>
    <t>減価償却累計額</t>
  </si>
  <si>
    <t>構築物</t>
  </si>
  <si>
    <t>機械及び装置</t>
  </si>
  <si>
    <t>工具器具及び備品</t>
  </si>
  <si>
    <t>建設仮勘定</t>
  </si>
  <si>
    <t>有形固定資産合計</t>
  </si>
  <si>
    <t>無形固定資産</t>
  </si>
  <si>
    <t>電話加入権</t>
  </si>
  <si>
    <t>無形固定資産合計</t>
  </si>
  <si>
    <t>投資合計</t>
  </si>
  <si>
    <t>固定資産合計</t>
  </si>
  <si>
    <t>流動資産</t>
  </si>
  <si>
    <t>現金預金</t>
  </si>
  <si>
    <t>未収金</t>
  </si>
  <si>
    <t>貯蔵品</t>
  </si>
  <si>
    <t>その他流動資産</t>
  </si>
  <si>
    <t>流動資産合計</t>
  </si>
  <si>
    <t>資産合計</t>
  </si>
  <si>
    <t>固定負債</t>
  </si>
  <si>
    <t>引当金</t>
  </si>
  <si>
    <t>修繕引当金</t>
  </si>
  <si>
    <t>固定負債合計</t>
  </si>
  <si>
    <t>流動負債</t>
  </si>
  <si>
    <t>その他流動負債</t>
  </si>
  <si>
    <t>流動負債合計</t>
  </si>
  <si>
    <t>資本金</t>
  </si>
  <si>
    <t>剰余金</t>
  </si>
  <si>
    <t>資本剰余金</t>
  </si>
  <si>
    <t>資本剰余金合計</t>
  </si>
  <si>
    <t>利益剰余金</t>
  </si>
  <si>
    <t>利益剰余金合計</t>
  </si>
  <si>
    <t>剰余金合計</t>
  </si>
  <si>
    <t>資本合計</t>
  </si>
  <si>
    <t>負債資本合計</t>
  </si>
  <si>
    <t>比　　　　　較</t>
  </si>
  <si>
    <t>単位</t>
  </si>
  <si>
    <t>人</t>
  </si>
  <si>
    <t>項</t>
  </si>
  <si>
    <t>他会計補助金</t>
  </si>
  <si>
    <t>営業収益</t>
  </si>
  <si>
    <t>下水道使用料</t>
  </si>
  <si>
    <t>その他の営業収益</t>
  </si>
  <si>
    <t>雨水処理負担金</t>
  </si>
  <si>
    <t>営業外収益</t>
  </si>
  <si>
    <t>受取利息及び配当金</t>
  </si>
  <si>
    <t>他会計補助金</t>
  </si>
  <si>
    <t>消費税還付金</t>
  </si>
  <si>
    <t>過年度損益修正益</t>
  </si>
  <si>
    <t>（単位　円）</t>
  </si>
  <si>
    <t>営業費用</t>
  </si>
  <si>
    <t>管渠費</t>
  </si>
  <si>
    <t>ポンプ場及び処理場費</t>
  </si>
  <si>
    <t>総係費</t>
  </si>
  <si>
    <t>減価償却費</t>
  </si>
  <si>
    <t>資産減耗費</t>
  </si>
  <si>
    <t>その他営業費用</t>
  </si>
  <si>
    <t>営業外費用</t>
  </si>
  <si>
    <t>支払利息及び企業債取扱諸費</t>
  </si>
  <si>
    <t>雑支出</t>
  </si>
  <si>
    <t>特別損失</t>
  </si>
  <si>
    <t>過年度損益修正損</t>
  </si>
  <si>
    <t>ha</t>
  </si>
  <si>
    <t>整備率</t>
  </si>
  <si>
    <t xml:space="preserve"> (1)　業務量</t>
  </si>
  <si>
    <t>　　イ　普及状況</t>
  </si>
  <si>
    <t>　　ウ　排水戸数</t>
  </si>
  <si>
    <t xml:space="preserve"> (2)　事業収入に関する事項</t>
  </si>
  <si>
    <t xml:space="preserve"> (3)　事業費用に関する事項</t>
  </si>
  <si>
    <t>対比(％)</t>
  </si>
  <si>
    <t>第３項</t>
  </si>
  <si>
    <t>第４項</t>
  </si>
  <si>
    <t>区分</t>
  </si>
  <si>
    <t>第５項</t>
  </si>
  <si>
    <t>第６項</t>
  </si>
  <si>
    <t>国庫補助金</t>
  </si>
  <si>
    <t>第７項</t>
  </si>
  <si>
    <t>未払金</t>
  </si>
  <si>
    <t>１</t>
  </si>
  <si>
    <t>下水道使用料</t>
  </si>
  <si>
    <t>雨水処理負担金</t>
  </si>
  <si>
    <t>支払利息及び企業債取扱諸費</t>
  </si>
  <si>
    <t>資　産　の　部</t>
  </si>
  <si>
    <t>負　債　の　部</t>
  </si>
  <si>
    <t>資　本　の　部</t>
  </si>
  <si>
    <t>事項</t>
  </si>
  <si>
    <t>ha</t>
  </si>
  <si>
    <t>％</t>
  </si>
  <si>
    <t>比較</t>
  </si>
  <si>
    <t>増減</t>
  </si>
  <si>
    <t>合計</t>
  </si>
  <si>
    <t>集合用</t>
  </si>
  <si>
    <t>　　ア　処理区域面積</t>
  </si>
  <si>
    <t>計画処理区域面積</t>
  </si>
  <si>
    <t>処理区域面積</t>
  </si>
  <si>
    <t>引当金合計</t>
  </si>
  <si>
    <t>（単位　戸）</t>
  </si>
  <si>
    <t>対比(％)</t>
  </si>
  <si>
    <t>区　　分</t>
  </si>
  <si>
    <t>用 途 別</t>
  </si>
  <si>
    <t>備　考</t>
  </si>
  <si>
    <t>水道汚水</t>
  </si>
  <si>
    <t>一般用井戸汚水</t>
  </si>
  <si>
    <t>事業用井戸汚水</t>
  </si>
  <si>
    <t>湯屋汚水</t>
  </si>
  <si>
    <t>工業汚水</t>
  </si>
  <si>
    <t>一般用</t>
  </si>
  <si>
    <t>処　理　人　口</t>
  </si>
  <si>
    <t>車両及び運搬具</t>
  </si>
  <si>
    <t>排水戸数</t>
  </si>
  <si>
    <t>戸</t>
  </si>
  <si>
    <t>事業会計予算繰越計算書</t>
  </si>
  <si>
    <t>地方公営企業法第26条第１項の規定による建設改良費の繰越額</t>
  </si>
  <si>
    <t>事業名</t>
  </si>
  <si>
    <t>予算計上額</t>
  </si>
  <si>
    <t>支払義務
発 生 額</t>
  </si>
  <si>
    <t>翌年度繰越額</t>
  </si>
  <si>
    <t>左の財源内訳</t>
  </si>
  <si>
    <t>不用額</t>
  </si>
  <si>
    <t>翌年度繰越額に係る繰越を要するたな卸資産の購入限度額</t>
  </si>
  <si>
    <t>説明</t>
  </si>
  <si>
    <t>損益勘定
留保資金</t>
  </si>
  <si>
    <t>１資本的支出</t>
  </si>
  <si>
    <t>（単位　円）</t>
  </si>
  <si>
    <t>平成25年度　津島市下水道</t>
  </si>
  <si>
    <t>下水道長寿命化事業</t>
  </si>
  <si>
    <t>国の経済対策により平成25年度中に予算を計上したもの</t>
  </si>
  <si>
    <t>２拡張費</t>
  </si>
  <si>
    <t>(5）</t>
  </si>
  <si>
    <t>(6）</t>
  </si>
  <si>
    <t>その他営業費用</t>
  </si>
  <si>
    <r>
      <t>(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</si>
  <si>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経常利益</t>
  </si>
  <si>
    <t>退職給付引当金</t>
  </si>
  <si>
    <t>当年度純利益</t>
  </si>
  <si>
    <t>管渠費</t>
  </si>
  <si>
    <t>ポンプ場及び処理場費</t>
  </si>
  <si>
    <r>
      <t>(</t>
    </r>
    <r>
      <rPr>
        <sz val="11"/>
        <rFont val="ＭＳ 明朝"/>
        <family val="1"/>
      </rPr>
      <t>4）</t>
    </r>
  </si>
  <si>
    <r>
      <t>(</t>
    </r>
    <r>
      <rPr>
        <sz val="11"/>
        <rFont val="ＭＳ 明朝"/>
        <family val="1"/>
      </rPr>
      <t>5）</t>
    </r>
  </si>
  <si>
    <t>ロ</t>
  </si>
  <si>
    <t>ハ</t>
  </si>
  <si>
    <t>ニ</t>
  </si>
  <si>
    <t>ホ</t>
  </si>
  <si>
    <t>へ</t>
  </si>
  <si>
    <t>ト</t>
  </si>
  <si>
    <t>チ</t>
  </si>
  <si>
    <t>有形リース資産</t>
  </si>
  <si>
    <t>(2）</t>
  </si>
  <si>
    <t>イ</t>
  </si>
  <si>
    <t>無形リース資産</t>
  </si>
  <si>
    <t>(3）</t>
  </si>
  <si>
    <t>投資有価証券</t>
  </si>
  <si>
    <t>貸倒引当金</t>
  </si>
  <si>
    <t>２</t>
  </si>
  <si>
    <t>(1）</t>
  </si>
  <si>
    <r>
      <t>(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）</t>
    </r>
  </si>
  <si>
    <r>
      <t>(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）</t>
    </r>
  </si>
  <si>
    <t>４</t>
  </si>
  <si>
    <t>建設改良に要</t>
  </si>
  <si>
    <t>する企業債</t>
  </si>
  <si>
    <t>その他企業債</t>
  </si>
  <si>
    <t>企業債合計</t>
  </si>
  <si>
    <r>
      <t>(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</si>
  <si>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t>借入金</t>
  </si>
  <si>
    <t>する長期借入金</t>
  </si>
  <si>
    <t>その他長期借入金</t>
  </si>
  <si>
    <t>借入金合計</t>
  </si>
  <si>
    <t>リース債務</t>
  </si>
  <si>
    <t>特別修繕引当金</t>
  </si>
  <si>
    <t>その他固定負債</t>
  </si>
  <si>
    <t>一時借入金</t>
  </si>
  <si>
    <r>
      <t>(3</t>
    </r>
    <r>
      <rPr>
        <sz val="11"/>
        <rFont val="ＭＳ 明朝"/>
        <family val="1"/>
      </rPr>
      <t>）</t>
    </r>
  </si>
  <si>
    <r>
      <t>(4</t>
    </r>
    <r>
      <rPr>
        <sz val="11"/>
        <rFont val="ＭＳ 明朝"/>
        <family val="1"/>
      </rPr>
      <t>）</t>
    </r>
  </si>
  <si>
    <r>
      <t>(5）</t>
    </r>
  </si>
  <si>
    <r>
      <t>(6）</t>
    </r>
  </si>
  <si>
    <t>前受金</t>
  </si>
  <si>
    <r>
      <t>(7</t>
    </r>
    <r>
      <rPr>
        <sz val="11"/>
        <rFont val="ＭＳ 明朝"/>
        <family val="1"/>
      </rPr>
      <t>）</t>
    </r>
  </si>
  <si>
    <t>賞与引当金</t>
  </si>
  <si>
    <t>繰延収益</t>
  </si>
  <si>
    <t>長期前受金</t>
  </si>
  <si>
    <r>
      <t>(2</t>
    </r>
    <r>
      <rPr>
        <sz val="11"/>
        <rFont val="ＭＳ 明朝"/>
        <family val="1"/>
      </rPr>
      <t>）</t>
    </r>
  </si>
  <si>
    <t>収益化累計額</t>
  </si>
  <si>
    <t>繰延収益合計</t>
  </si>
  <si>
    <t>負債合計</t>
  </si>
  <si>
    <r>
      <t>(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</si>
  <si>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r>
      <t>(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</si>
  <si>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イ</t>
  </si>
  <si>
    <t>７</t>
  </si>
  <si>
    <t>８</t>
  </si>
  <si>
    <t>(1）</t>
  </si>
  <si>
    <t>(2）</t>
  </si>
  <si>
    <t>　　　</t>
  </si>
  <si>
    <t>その他特別損失</t>
  </si>
  <si>
    <t>その他の未処分利益　　　剰余金変動額</t>
  </si>
  <si>
    <t>長期前受金戻入</t>
  </si>
  <si>
    <t>当年度未処分利益剰余金</t>
  </si>
  <si>
    <t>投資その他の資産</t>
  </si>
  <si>
    <t>営業損失</t>
  </si>
  <si>
    <t>長期前受金戻入</t>
  </si>
  <si>
    <t>当年度未処分利益</t>
  </si>
  <si>
    <t xml:space="preserve"> 貸倒引当金</t>
  </si>
  <si>
    <t>固有資本金</t>
  </si>
  <si>
    <t>出資金</t>
  </si>
  <si>
    <t>組入資本金</t>
  </si>
  <si>
    <t>資本金合計</t>
  </si>
  <si>
    <t>ニ</t>
  </si>
  <si>
    <t>利益積立金</t>
  </si>
  <si>
    <r>
      <t>平成27</t>
    </r>
    <r>
      <rPr>
        <sz val="11"/>
        <rFont val="ＭＳ 明朝"/>
        <family val="1"/>
      </rPr>
      <t>年度末</t>
    </r>
  </si>
  <si>
    <r>
      <t>平成27</t>
    </r>
    <r>
      <rPr>
        <sz val="11"/>
        <rFont val="ＭＳ 明朝"/>
        <family val="1"/>
      </rPr>
      <t>年度</t>
    </r>
  </si>
  <si>
    <t>　業　　　務</t>
  </si>
  <si>
    <r>
      <t>平成28</t>
    </r>
    <r>
      <rPr>
        <sz val="11"/>
        <rFont val="ＭＳ 明朝"/>
        <family val="1"/>
      </rPr>
      <t>年度</t>
    </r>
  </si>
  <si>
    <r>
      <t>平成28</t>
    </r>
    <r>
      <rPr>
        <sz val="11"/>
        <rFont val="ＭＳ 明朝"/>
        <family val="1"/>
      </rPr>
      <t>年度末</t>
    </r>
  </si>
  <si>
    <t>平成28年度　津島市下水道事業損益計算書</t>
  </si>
  <si>
    <t>（平成28年４月１日から平成29年３月31日まで）</t>
  </si>
  <si>
    <t>平成28年度　津島市下水道事業貸借対照表</t>
  </si>
  <si>
    <t>（平成29年３月31日）</t>
  </si>
  <si>
    <t>消費税</t>
  </si>
  <si>
    <t>前年度繰越利益剰余金</t>
  </si>
  <si>
    <r>
      <t>(8</t>
    </r>
    <r>
      <rPr>
        <sz val="11"/>
        <rFont val="ＭＳ 明朝"/>
        <family val="1"/>
      </rPr>
      <t>）</t>
    </r>
  </si>
  <si>
    <t>(1)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</si>
</sst>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  <numFmt numFmtId="180" formatCode="#,##0.0;&quot;△ &quot;#,##0.0"/>
    <numFmt numFmtId="181" formatCode="0.0_ "/>
    <numFmt numFmtId="182" formatCode="#,##0.000_);[Red]\(#,##0.000\)"/>
    <numFmt numFmtId="183" formatCode="[$-411]gee\.mm\.dd"/>
    <numFmt numFmtId="184" formatCode="#0.000"/>
    <numFmt numFmtId="185" formatCode="[$-411]ggge&quot;年&quot;m&quot;月&quot;d&quot;日&quot;;@"/>
    <numFmt numFmtId="186" formatCode="[$-411]ge\.mm\.dd;@"/>
    <numFmt numFmtId="187" formatCode="#,##0\ ;&quot;△ &quot;#,##0\ "/>
    <numFmt numFmtId="188" formatCode="#,##0.0_);[Red]\(#,##0.0\)"/>
    <numFmt numFmtId="189" formatCode="_ * #,##0.0_ ;_ * \-#,##0.0_ ;_ * &quot;-&quot;?_ ;_ @_ "/>
    <numFmt numFmtId="190" formatCode="[$-411]gee\.mm\.dd;@"/>
    <numFmt numFmtId="191" formatCode="#,##0.0\ ;&quot;△ &quot;#,##0.0\ "/>
    <numFmt numFmtId="192" formatCode="#,##0_ ;[Red]\-#,##0\ "/>
    <numFmt numFmtId="193" formatCode="#,##0.0&quot;％&quot;;&quot;△ &quot;#,##0.0&quot;％&quot;"/>
    <numFmt numFmtId="194" formatCode="&quot;(&quot;\ \ #,##0.0&quot;％)&quot;;&quot;(  △ &quot;#,##0.0&quot;％)&quot;"/>
    <numFmt numFmtId="195" formatCode="#,##0.000;&quot;△ &quot;#,##0.000"/>
    <numFmt numFmtId="196" formatCode="#,##0.00000_);[Red]\(#,##0.00000\)"/>
    <numFmt numFmtId="197" formatCode="#,##0;&quot;△&quot;#,##0"/>
    <numFmt numFmtId="198" formatCode="&quot;△&quot;\ #,##0;&quot;▲&quot;\ #,##0"/>
    <numFmt numFmtId="199" formatCode="&quot;&quot;\ #,##0"/>
    <numFmt numFmtId="200" formatCode="&quot;△&quot;\ #,##0;&quot;△&quot;\ #,##0"/>
    <numFmt numFmtId="201" formatCode="#,##0;[Red]#,##0"/>
    <numFmt numFmtId="202" formatCode="0.E+00"/>
    <numFmt numFmtId="203" formatCode="0;&quot;△ &quot;0"/>
    <numFmt numFmtId="204" formatCode="0.0%"/>
    <numFmt numFmtId="205" formatCode="#,##0.0_ "/>
    <numFmt numFmtId="206" formatCode="0.0E+00"/>
    <numFmt numFmtId="207" formatCode="0.000_ "/>
    <numFmt numFmtId="208" formatCode="0.0"/>
    <numFmt numFmtId="209" formatCode="[$-411]ge\.m\.d;@"/>
    <numFmt numFmtId="210" formatCode="mmm\-yyyy"/>
    <numFmt numFmtId="211" formatCode="0.00_ "/>
    <numFmt numFmtId="212" formatCode="[&lt;=999]000;000\-00"/>
    <numFmt numFmtId="213" formatCode="0_);[Red]\(0\)"/>
    <numFmt numFmtId="214" formatCode="[$-411]ggge&quot;年&quot;mm&quot;月&quot;dd&quot;日&quot;;@"/>
    <numFmt numFmtId="215" formatCode="[$-411]ggge&quot; 年 &quot;m&quot; 月 &quot;d&quot; 日&quot;;@"/>
    <numFmt numFmtId="216" formatCode="[$-411]ggg&quot; &quot;e&quot; 年 &quot;m&quot; 月 &quot;d&quot; 日&quot;;@"/>
    <numFmt numFmtId="217" formatCode="[$-411]ggg\ \ e&quot;年　&quot;m&quot;月　&quot;d&quot;日　　&quot;;@"/>
    <numFmt numFmtId="218" formatCode="&quot;№. &quot;General"/>
    <numFmt numFmtId="219" formatCode="&quot;№._&quot;General"/>
    <numFmt numFmtId="220" formatCode="[$-411]&quot;契約年月日 &quot;ggge&quot;年&quot;m&quot;月&quot;d&quot;日&quot;;@"/>
    <numFmt numFmtId="221" formatCode="[$-411]&quot;契約年月日 　&quot;ggge&quot;年&quot;m&quot;月&quot;d&quot;日&quot;;@"/>
    <numFmt numFmtId="222" formatCode="[$-411]&quot;　契約年月日 　&quot;ggge&quot;年&quot;m&quot;月&quot;d&quot;日&quot;;@"/>
  </numFmts>
  <fonts count="34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i/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HG正楷書体-PRO"/>
      <family val="4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78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0" fillId="0" borderId="21" xfId="0" applyBorder="1" applyAlignment="1">
      <alignment vertical="center"/>
    </xf>
    <xf numFmtId="187" fontId="0" fillId="0" borderId="15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189" fontId="0" fillId="0" borderId="15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191" fontId="0" fillId="0" borderId="15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Border="1" applyAlignment="1">
      <alignment horizontal="distributed" vertical="center" indent="1" shrinkToFit="1"/>
    </xf>
    <xf numFmtId="0" fontId="0" fillId="0" borderId="19" xfId="0" applyBorder="1" applyAlignment="1">
      <alignment horizontal="right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87" fontId="0" fillId="0" borderId="13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87" fontId="0" fillId="0" borderId="13" xfId="0" applyNumberFormat="1" applyFont="1" applyBorder="1" applyAlignment="1">
      <alignment horizontal="distributed" vertical="center" indent="1" shrinkToFit="1"/>
    </xf>
    <xf numFmtId="178" fontId="0" fillId="0" borderId="16" xfId="0" applyNumberFormat="1" applyFont="1" applyBorder="1" applyAlignment="1">
      <alignment horizontal="distributed" vertical="center" indent="1" shrinkToFit="1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0" fillId="0" borderId="18" xfId="0" applyNumberFormat="1" applyFont="1" applyBorder="1" applyAlignment="1">
      <alignment/>
    </xf>
    <xf numFmtId="0" fontId="0" fillId="0" borderId="16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11" xfId="0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8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24" borderId="21" xfId="0" applyNumberFormat="1" applyFont="1" applyFill="1" applyBorder="1" applyAlignment="1">
      <alignment vertical="center"/>
    </xf>
    <xf numFmtId="178" fontId="0" fillId="24" borderId="21" xfId="0" applyNumberFormat="1" applyFont="1" applyFill="1" applyBorder="1" applyAlignment="1">
      <alignment vertical="center"/>
    </xf>
    <xf numFmtId="178" fontId="5" fillId="24" borderId="21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87" fontId="0" fillId="0" borderId="20" xfId="0" applyNumberFormat="1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91" fontId="0" fillId="0" borderId="15" xfId="0" applyNumberFormat="1" applyFont="1" applyFill="1" applyBorder="1" applyAlignment="1">
      <alignment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15" xfId="0" applyNumberFormat="1" applyFill="1" applyBorder="1" applyAlignment="1">
      <alignment vertical="center"/>
    </xf>
    <xf numFmtId="188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distributed" vertical="center"/>
    </xf>
    <xf numFmtId="187" fontId="0" fillId="0" borderId="15" xfId="0" applyNumberFormat="1" applyFont="1" applyFill="1" applyBorder="1" applyAlignment="1">
      <alignment vertical="center"/>
    </xf>
    <xf numFmtId="187" fontId="0" fillId="0" borderId="2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8" fontId="0" fillId="0" borderId="14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8" fontId="0" fillId="0" borderId="18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Font="1" applyAlignment="1">
      <alignment horizontal="distributed"/>
    </xf>
    <xf numFmtId="0" fontId="13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178" fontId="0" fillId="0" borderId="0" xfId="0" applyNumberFormat="1" applyFont="1" applyAlignment="1">
      <alignment horizontal="center"/>
    </xf>
    <xf numFmtId="176" fontId="0" fillId="0" borderId="18" xfId="0" applyNumberFormat="1" applyFont="1" applyBorder="1" applyAlignment="1">
      <alignment/>
    </xf>
    <xf numFmtId="187" fontId="0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distributed" wrapText="1"/>
    </xf>
    <xf numFmtId="0" fontId="0" fillId="0" borderId="0" xfId="0" applyFont="1" applyAlignment="1">
      <alignment horizontal="distributed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distributed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top" wrapText="1"/>
    </xf>
    <xf numFmtId="0" fontId="32" fillId="0" borderId="0" xfId="0" applyFont="1" applyAlignment="1">
      <alignment horizontal="distributed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distributed"/>
    </xf>
    <xf numFmtId="0" fontId="14" fillId="0" borderId="0" xfId="0" applyFont="1" applyAlignment="1">
      <alignment horizontal="distributed" wrapText="1"/>
    </xf>
    <xf numFmtId="0" fontId="2" fillId="0" borderId="0" xfId="0" applyFont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15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Border="1" applyAlignment="1">
      <alignment horizontal="distributed" vertical="center" inden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6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5" xfId="0" applyBorder="1" applyAlignment="1">
      <alignment horizontal="center" vertical="center" textRotation="255"/>
    </xf>
    <xf numFmtId="0" fontId="0" fillId="24" borderId="17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178" fontId="0" fillId="24" borderId="16" xfId="0" applyNumberFormat="1" applyFont="1" applyFill="1" applyBorder="1" applyAlignment="1">
      <alignment horizontal="center" vertical="center"/>
    </xf>
    <xf numFmtId="178" fontId="4" fillId="24" borderId="14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21" xfId="0" applyFont="1" applyBorder="1" applyAlignment="1">
      <alignment horizontal="distributed" vertical="center" indent="1"/>
    </xf>
    <xf numFmtId="0" fontId="0" fillId="0" borderId="22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178" fontId="0" fillId="24" borderId="14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 inden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0" fillId="0" borderId="19" xfId="0" applyNumberFormat="1" applyFont="1" applyBorder="1" applyAlignment="1">
      <alignment horizontal="left" vertical="center" wrapText="1"/>
    </xf>
    <xf numFmtId="178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11</xdr:col>
      <xdr:colOff>0</xdr:colOff>
      <xdr:row>20</xdr:row>
      <xdr:rowOff>0</xdr:rowOff>
    </xdr:to>
    <xdr:sp>
      <xdr:nvSpPr>
        <xdr:cNvPr id="1" name="Line 7"/>
        <xdr:cNvSpPr>
          <a:spLocks/>
        </xdr:cNvSpPr>
      </xdr:nvSpPr>
      <xdr:spPr>
        <a:xfrm>
          <a:off x="0" y="4457700"/>
          <a:ext cx="25241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35"/>
  <sheetViews>
    <sheetView tabSelected="1" view="pageBreakPreview" zoomScaleSheetLayoutView="100" zoomScalePageLayoutView="0" workbookViewId="0" topLeftCell="A1">
      <selection activeCell="D28" sqref="D28:K28"/>
    </sheetView>
  </sheetViews>
  <sheetFormatPr defaultColWidth="8.796875" defaultRowHeight="21.75" customHeight="1"/>
  <cols>
    <col min="1" max="2" width="2.09765625" style="3" customWidth="1"/>
    <col min="3" max="10" width="2.3984375" style="3" customWidth="1"/>
    <col min="11" max="11" width="7" style="3" customWidth="1"/>
    <col min="12" max="12" width="4.8984375" style="3" customWidth="1"/>
    <col min="13" max="13" width="14.59765625" style="21" customWidth="1"/>
    <col min="14" max="14" width="4.8984375" style="21" customWidth="1"/>
    <col min="15" max="15" width="14.59765625" style="21" customWidth="1"/>
    <col min="16" max="16" width="4.8984375" style="21" customWidth="1"/>
    <col min="17" max="17" width="14.59765625" style="21" customWidth="1"/>
    <col min="18" max="16384" width="9" style="3" customWidth="1"/>
  </cols>
  <sheetData>
    <row r="1" spans="1:17" s="16" customFormat="1" ht="19.5" customHeight="1">
      <c r="A1" s="187" t="s">
        <v>250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9.5" customHeight="1">
      <c r="A2" s="188" t="s">
        <v>251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19.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9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9"/>
      <c r="N4" s="109"/>
      <c r="O4" s="109"/>
      <c r="P4" s="189" t="s">
        <v>18</v>
      </c>
      <c r="Q4" s="189"/>
    </row>
    <row r="5" spans="1:17" s="1" customFormat="1" ht="21.75" customHeight="1">
      <c r="A5" s="182" t="s">
        <v>116</v>
      </c>
      <c r="B5" s="182"/>
      <c r="C5" s="178" t="s">
        <v>10</v>
      </c>
      <c r="D5" s="181"/>
      <c r="E5" s="181"/>
      <c r="F5" s="181"/>
      <c r="G5" s="181"/>
      <c r="H5" s="181"/>
      <c r="I5" s="181"/>
      <c r="J5" s="181"/>
      <c r="K5" s="98"/>
      <c r="L5" s="98"/>
      <c r="M5" s="165"/>
      <c r="N5" s="165"/>
      <c r="O5" s="165"/>
      <c r="P5" s="165"/>
      <c r="Q5" s="165"/>
    </row>
    <row r="6" spans="1:17" s="1" customFormat="1" ht="21.75" customHeight="1">
      <c r="A6" s="98"/>
      <c r="B6" s="180" t="s">
        <v>5</v>
      </c>
      <c r="C6" s="181"/>
      <c r="D6" s="184" t="s">
        <v>117</v>
      </c>
      <c r="E6" s="178"/>
      <c r="F6" s="178"/>
      <c r="G6" s="178"/>
      <c r="H6" s="178"/>
      <c r="I6" s="178"/>
      <c r="J6" s="178"/>
      <c r="K6" s="178"/>
      <c r="L6" s="98"/>
      <c r="M6" s="99">
        <v>163197581</v>
      </c>
      <c r="N6" s="99"/>
      <c r="O6" s="99"/>
      <c r="P6" s="99"/>
      <c r="Q6" s="99"/>
    </row>
    <row r="7" spans="1:17" s="1" customFormat="1" ht="21.75" customHeight="1">
      <c r="A7" s="98"/>
      <c r="B7" s="180" t="s">
        <v>19</v>
      </c>
      <c r="C7" s="181"/>
      <c r="D7" s="178" t="s">
        <v>20</v>
      </c>
      <c r="E7" s="178"/>
      <c r="F7" s="178"/>
      <c r="G7" s="178"/>
      <c r="H7" s="178"/>
      <c r="I7" s="178"/>
      <c r="J7" s="178"/>
      <c r="K7" s="178"/>
      <c r="L7" s="98"/>
      <c r="M7" s="99">
        <v>20000</v>
      </c>
      <c r="N7" s="99"/>
      <c r="O7" s="99"/>
      <c r="P7" s="99"/>
      <c r="Q7" s="99"/>
    </row>
    <row r="8" spans="1:17" s="1" customFormat="1" ht="21.75" customHeight="1">
      <c r="A8" s="98"/>
      <c r="B8" s="183" t="s">
        <v>169</v>
      </c>
      <c r="C8" s="181"/>
      <c r="D8" s="184" t="s">
        <v>118</v>
      </c>
      <c r="E8" s="178"/>
      <c r="F8" s="178"/>
      <c r="G8" s="178"/>
      <c r="H8" s="178"/>
      <c r="I8" s="178"/>
      <c r="J8" s="178"/>
      <c r="K8" s="178"/>
      <c r="L8" s="98"/>
      <c r="M8" s="100">
        <v>86046000</v>
      </c>
      <c r="N8" s="99"/>
      <c r="O8" s="99">
        <f>SUM(M6:M8)</f>
        <v>249263581</v>
      </c>
      <c r="P8" s="99"/>
      <c r="Q8" s="99"/>
    </row>
    <row r="9" spans="1:17" s="131" customFormat="1" ht="21.75" customHeight="1">
      <c r="A9" s="182" t="s">
        <v>4</v>
      </c>
      <c r="B9" s="182"/>
      <c r="C9" s="178" t="s">
        <v>13</v>
      </c>
      <c r="D9" s="181"/>
      <c r="E9" s="181"/>
      <c r="F9" s="181"/>
      <c r="G9" s="181"/>
      <c r="H9" s="181"/>
      <c r="I9" s="181"/>
      <c r="J9" s="181"/>
      <c r="K9" s="98"/>
      <c r="L9" s="98"/>
      <c r="M9" s="99"/>
      <c r="N9" s="99"/>
      <c r="O9" s="99"/>
      <c r="P9" s="99"/>
      <c r="Q9" s="99"/>
    </row>
    <row r="10" spans="1:17" s="1" customFormat="1" ht="21.75" customHeight="1">
      <c r="A10" s="98"/>
      <c r="B10" s="180" t="s">
        <v>5</v>
      </c>
      <c r="C10" s="181"/>
      <c r="D10" s="184" t="s">
        <v>173</v>
      </c>
      <c r="E10" s="178"/>
      <c r="F10" s="178"/>
      <c r="G10" s="178"/>
      <c r="H10" s="178"/>
      <c r="I10" s="178"/>
      <c r="J10" s="178"/>
      <c r="K10" s="178"/>
      <c r="L10" s="98"/>
      <c r="M10" s="99">
        <v>11701346</v>
      </c>
      <c r="N10" s="99"/>
      <c r="O10" s="99"/>
      <c r="P10" s="99"/>
      <c r="Q10" s="99"/>
    </row>
    <row r="11" spans="1:17" s="1" customFormat="1" ht="21.75" customHeight="1">
      <c r="A11" s="98"/>
      <c r="B11" s="180" t="s">
        <v>19</v>
      </c>
      <c r="C11" s="181"/>
      <c r="D11" s="185" t="s">
        <v>174</v>
      </c>
      <c r="E11" s="186"/>
      <c r="F11" s="186"/>
      <c r="G11" s="186"/>
      <c r="H11" s="186"/>
      <c r="I11" s="186"/>
      <c r="J11" s="186"/>
      <c r="K11" s="186"/>
      <c r="L11" s="98"/>
      <c r="M11" s="99">
        <v>116257384</v>
      </c>
      <c r="N11" s="99"/>
      <c r="O11" s="99"/>
      <c r="P11" s="99"/>
      <c r="Q11" s="99"/>
    </row>
    <row r="12" spans="1:17" s="1" customFormat="1" ht="21.75" customHeight="1">
      <c r="A12" s="98"/>
      <c r="B12" s="180" t="s">
        <v>21</v>
      </c>
      <c r="C12" s="181"/>
      <c r="D12" s="178" t="s">
        <v>23</v>
      </c>
      <c r="E12" s="178"/>
      <c r="F12" s="178"/>
      <c r="G12" s="178"/>
      <c r="H12" s="178"/>
      <c r="I12" s="178"/>
      <c r="J12" s="178"/>
      <c r="K12" s="178"/>
      <c r="L12" s="98"/>
      <c r="M12" s="99">
        <v>18576219</v>
      </c>
      <c r="N12" s="99"/>
      <c r="O12" s="99"/>
      <c r="P12" s="99"/>
      <c r="Q12" s="99"/>
    </row>
    <row r="13" spans="1:17" s="1" customFormat="1" ht="21.75" customHeight="1">
      <c r="A13" s="98"/>
      <c r="B13" s="180" t="s">
        <v>22</v>
      </c>
      <c r="C13" s="181"/>
      <c r="D13" s="178" t="s">
        <v>24</v>
      </c>
      <c r="E13" s="178"/>
      <c r="F13" s="178"/>
      <c r="G13" s="178"/>
      <c r="H13" s="178"/>
      <c r="I13" s="178"/>
      <c r="J13" s="178"/>
      <c r="K13" s="178"/>
      <c r="L13" s="98"/>
      <c r="M13" s="99">
        <v>125320755</v>
      </c>
      <c r="N13" s="99"/>
      <c r="O13" s="99"/>
      <c r="P13" s="99"/>
      <c r="Q13" s="99"/>
    </row>
    <row r="14" spans="1:17" s="1" customFormat="1" ht="21.75" customHeight="1">
      <c r="A14" s="98"/>
      <c r="B14" s="180" t="s">
        <v>166</v>
      </c>
      <c r="C14" s="181"/>
      <c r="D14" s="178" t="s">
        <v>25</v>
      </c>
      <c r="E14" s="178"/>
      <c r="F14" s="178"/>
      <c r="G14" s="178"/>
      <c r="H14" s="178"/>
      <c r="I14" s="178"/>
      <c r="J14" s="178"/>
      <c r="K14" s="178"/>
      <c r="L14" s="98"/>
      <c r="M14" s="99">
        <v>113259</v>
      </c>
      <c r="N14" s="99"/>
      <c r="O14" s="99"/>
      <c r="P14" s="99"/>
      <c r="Q14" s="99"/>
    </row>
    <row r="15" spans="2:17" s="98" customFormat="1" ht="21.75" customHeight="1">
      <c r="B15" s="180" t="s">
        <v>167</v>
      </c>
      <c r="C15" s="181"/>
      <c r="D15" s="178" t="s">
        <v>168</v>
      </c>
      <c r="E15" s="178"/>
      <c r="F15" s="178"/>
      <c r="G15" s="178"/>
      <c r="H15" s="178"/>
      <c r="I15" s="178"/>
      <c r="J15" s="178"/>
      <c r="K15" s="178"/>
      <c r="M15" s="100">
        <v>0</v>
      </c>
      <c r="N15" s="99"/>
      <c r="O15" s="100">
        <f>SUM(M10:M15)</f>
        <v>271968963</v>
      </c>
      <c r="P15" s="99"/>
      <c r="Q15" s="99"/>
    </row>
    <row r="16" spans="1:17" s="62" customFormat="1" ht="21.75" customHeight="1">
      <c r="A16" s="98"/>
      <c r="B16" s="98"/>
      <c r="C16" s="98"/>
      <c r="D16" s="178" t="s">
        <v>235</v>
      </c>
      <c r="E16" s="178"/>
      <c r="F16" s="178"/>
      <c r="G16" s="178"/>
      <c r="H16" s="178"/>
      <c r="I16" s="178"/>
      <c r="J16" s="178"/>
      <c r="K16" s="178"/>
      <c r="L16" s="98"/>
      <c r="M16" s="99"/>
      <c r="N16" s="99"/>
      <c r="O16" s="99"/>
      <c r="P16" s="99"/>
      <c r="Q16" s="99">
        <f>O15-O8</f>
        <v>22705382</v>
      </c>
    </row>
    <row r="17" spans="1:17" s="1" customFormat="1" ht="21.75" customHeight="1">
      <c r="A17" s="182" t="s">
        <v>6</v>
      </c>
      <c r="B17" s="182"/>
      <c r="C17" s="178" t="s">
        <v>11</v>
      </c>
      <c r="D17" s="181"/>
      <c r="E17" s="181"/>
      <c r="F17" s="181"/>
      <c r="G17" s="181"/>
      <c r="H17" s="181"/>
      <c r="I17" s="181"/>
      <c r="J17" s="181"/>
      <c r="K17" s="98"/>
      <c r="L17" s="98"/>
      <c r="M17" s="99"/>
      <c r="N17" s="99"/>
      <c r="O17" s="99"/>
      <c r="P17" s="99"/>
      <c r="Q17" s="99"/>
    </row>
    <row r="18" spans="1:17" s="1" customFormat="1" ht="21.75" customHeight="1">
      <c r="A18" s="98"/>
      <c r="B18" s="180" t="s">
        <v>5</v>
      </c>
      <c r="C18" s="181"/>
      <c r="D18" s="178" t="s">
        <v>27</v>
      </c>
      <c r="E18" s="178"/>
      <c r="F18" s="178"/>
      <c r="G18" s="178"/>
      <c r="H18" s="178"/>
      <c r="I18" s="178"/>
      <c r="J18" s="178"/>
      <c r="K18" s="178"/>
      <c r="L18" s="98"/>
      <c r="M18" s="99">
        <v>2112</v>
      </c>
      <c r="N18" s="99"/>
      <c r="O18" s="99"/>
      <c r="P18" s="99"/>
      <c r="Q18" s="99"/>
    </row>
    <row r="19" spans="1:17" s="1" customFormat="1" ht="21.75" customHeight="1">
      <c r="A19" s="98"/>
      <c r="B19" s="180" t="s">
        <v>19</v>
      </c>
      <c r="C19" s="181"/>
      <c r="D19" s="178" t="s">
        <v>77</v>
      </c>
      <c r="E19" s="178"/>
      <c r="F19" s="178"/>
      <c r="G19" s="178"/>
      <c r="H19" s="178"/>
      <c r="I19" s="178"/>
      <c r="J19" s="178"/>
      <c r="K19" s="178"/>
      <c r="L19" s="98"/>
      <c r="M19" s="99">
        <v>36427000</v>
      </c>
      <c r="N19" s="99"/>
      <c r="O19" s="99"/>
      <c r="P19" s="99"/>
      <c r="Q19" s="99"/>
    </row>
    <row r="20" spans="1:17" s="1" customFormat="1" ht="21.75" customHeight="1">
      <c r="A20" s="98"/>
      <c r="B20" s="183" t="s">
        <v>169</v>
      </c>
      <c r="C20" s="181"/>
      <c r="D20" s="178" t="s">
        <v>236</v>
      </c>
      <c r="E20" s="178"/>
      <c r="F20" s="178"/>
      <c r="G20" s="178"/>
      <c r="H20" s="178"/>
      <c r="I20" s="178"/>
      <c r="J20" s="178"/>
      <c r="K20" s="178"/>
      <c r="L20" s="98"/>
      <c r="M20" s="99">
        <v>53932539</v>
      </c>
      <c r="N20" s="99"/>
      <c r="O20" s="99"/>
      <c r="P20" s="99"/>
      <c r="Q20" s="99"/>
    </row>
    <row r="21" spans="1:17" s="1" customFormat="1" ht="21.75" customHeight="1">
      <c r="A21" s="98"/>
      <c r="B21" s="183" t="s">
        <v>175</v>
      </c>
      <c r="C21" s="181"/>
      <c r="D21" s="179" t="s">
        <v>28</v>
      </c>
      <c r="E21" s="178"/>
      <c r="F21" s="178"/>
      <c r="G21" s="178"/>
      <c r="H21" s="178"/>
      <c r="I21" s="178"/>
      <c r="J21" s="178"/>
      <c r="K21" s="178"/>
      <c r="L21" s="98"/>
      <c r="M21" s="99">
        <v>1372558</v>
      </c>
      <c r="N21" s="99"/>
      <c r="O21" s="99"/>
      <c r="P21" s="99"/>
      <c r="Q21" s="99"/>
    </row>
    <row r="22" spans="1:17" s="1" customFormat="1" ht="21.75" customHeight="1">
      <c r="A22" s="98"/>
      <c r="B22" s="183" t="s">
        <v>176</v>
      </c>
      <c r="C22" s="181"/>
      <c r="D22" s="184" t="s">
        <v>113</v>
      </c>
      <c r="E22" s="178"/>
      <c r="F22" s="178"/>
      <c r="G22" s="178"/>
      <c r="H22" s="178"/>
      <c r="I22" s="178"/>
      <c r="J22" s="178"/>
      <c r="K22" s="178"/>
      <c r="L22" s="98"/>
      <c r="M22" s="100">
        <v>0</v>
      </c>
      <c r="N22" s="99"/>
      <c r="O22" s="99">
        <f>SUM(M18:M22)</f>
        <v>91734209</v>
      </c>
      <c r="P22" s="99"/>
      <c r="Q22" s="99"/>
    </row>
    <row r="23" spans="1:17" s="1" customFormat="1" ht="21.75" customHeight="1">
      <c r="A23" s="182" t="s">
        <v>7</v>
      </c>
      <c r="B23" s="182"/>
      <c r="C23" s="178" t="s">
        <v>14</v>
      </c>
      <c r="D23" s="178"/>
      <c r="E23" s="178"/>
      <c r="F23" s="178"/>
      <c r="G23" s="178"/>
      <c r="H23" s="178"/>
      <c r="I23" s="178"/>
      <c r="J23" s="178"/>
      <c r="K23" s="98"/>
      <c r="L23" s="98"/>
      <c r="M23" s="99"/>
      <c r="N23" s="99"/>
      <c r="O23" s="99"/>
      <c r="P23" s="99"/>
      <c r="Q23" s="99"/>
    </row>
    <row r="24" spans="1:17" s="1" customFormat="1" ht="31.5" customHeight="1">
      <c r="A24" s="98"/>
      <c r="B24" s="191" t="s">
        <v>5</v>
      </c>
      <c r="C24" s="192"/>
      <c r="D24" s="178" t="s">
        <v>119</v>
      </c>
      <c r="E24" s="178"/>
      <c r="F24" s="178"/>
      <c r="G24" s="178"/>
      <c r="H24" s="178"/>
      <c r="I24" s="178"/>
      <c r="J24" s="178"/>
      <c r="K24" s="178"/>
      <c r="L24" s="98"/>
      <c r="M24" s="99">
        <v>17388602</v>
      </c>
      <c r="N24" s="99"/>
      <c r="O24" s="99"/>
      <c r="P24" s="99"/>
      <c r="Q24" s="99"/>
    </row>
    <row r="25" spans="1:17" s="1" customFormat="1" ht="21.75" customHeight="1">
      <c r="A25" s="98"/>
      <c r="B25" s="180" t="s">
        <v>19</v>
      </c>
      <c r="C25" s="181"/>
      <c r="D25" s="178" t="s">
        <v>26</v>
      </c>
      <c r="E25" s="178"/>
      <c r="F25" s="178"/>
      <c r="G25" s="178"/>
      <c r="H25" s="178"/>
      <c r="I25" s="178"/>
      <c r="J25" s="178"/>
      <c r="K25" s="178"/>
      <c r="L25" s="98"/>
      <c r="M25" s="100">
        <v>4950427</v>
      </c>
      <c r="N25" s="99"/>
      <c r="O25" s="100">
        <f>SUM(M24:M25)</f>
        <v>22339029</v>
      </c>
      <c r="P25" s="99"/>
      <c r="Q25" s="100">
        <f>O22-O25</f>
        <v>69395180</v>
      </c>
    </row>
    <row r="26" spans="1:17" s="1" customFormat="1" ht="21.75" customHeight="1">
      <c r="A26" s="98"/>
      <c r="B26" s="98"/>
      <c r="C26" s="98"/>
      <c r="D26" s="178" t="s">
        <v>170</v>
      </c>
      <c r="E26" s="178"/>
      <c r="F26" s="178"/>
      <c r="G26" s="178"/>
      <c r="H26" s="178"/>
      <c r="I26" s="178"/>
      <c r="J26" s="178"/>
      <c r="K26" s="178"/>
      <c r="L26" s="98"/>
      <c r="M26" s="99"/>
      <c r="N26" s="99"/>
      <c r="O26" s="99"/>
      <c r="P26" s="99"/>
      <c r="Q26" s="99">
        <f>-Q16+Q25</f>
        <v>46689798</v>
      </c>
    </row>
    <row r="27" spans="1:17" s="1" customFormat="1" ht="21.75" customHeight="1">
      <c r="A27" s="182" t="s">
        <v>8</v>
      </c>
      <c r="B27" s="182"/>
      <c r="C27" s="178" t="s">
        <v>12</v>
      </c>
      <c r="D27" s="178"/>
      <c r="E27" s="178"/>
      <c r="F27" s="178"/>
      <c r="G27" s="178"/>
      <c r="H27" s="178"/>
      <c r="I27" s="178"/>
      <c r="J27" s="178"/>
      <c r="K27" s="98"/>
      <c r="L27" s="98"/>
      <c r="M27" s="99"/>
      <c r="N27" s="99"/>
      <c r="O27" s="99"/>
      <c r="P27" s="99"/>
      <c r="Q27" s="99"/>
    </row>
    <row r="28" spans="1:17" s="1" customFormat="1" ht="21.75" customHeight="1">
      <c r="A28" s="98"/>
      <c r="B28" s="180" t="s">
        <v>5</v>
      </c>
      <c r="C28" s="181"/>
      <c r="D28" s="178" t="s">
        <v>29</v>
      </c>
      <c r="E28" s="178"/>
      <c r="F28" s="178"/>
      <c r="G28" s="178"/>
      <c r="H28" s="178"/>
      <c r="I28" s="178"/>
      <c r="J28" s="178"/>
      <c r="K28" s="178"/>
      <c r="L28" s="98"/>
      <c r="M28" s="100">
        <v>0</v>
      </c>
      <c r="N28" s="99"/>
      <c r="O28" s="99">
        <f>SUM(M28)</f>
        <v>0</v>
      </c>
      <c r="P28" s="99"/>
      <c r="Q28" s="99"/>
    </row>
    <row r="29" spans="1:17" s="1" customFormat="1" ht="21.75" customHeight="1">
      <c r="A29" s="182" t="s">
        <v>9</v>
      </c>
      <c r="B29" s="182"/>
      <c r="C29" s="178" t="s">
        <v>15</v>
      </c>
      <c r="D29" s="181"/>
      <c r="E29" s="181"/>
      <c r="F29" s="181"/>
      <c r="G29" s="181"/>
      <c r="H29" s="181"/>
      <c r="I29" s="181"/>
      <c r="J29" s="181"/>
      <c r="K29" s="98"/>
      <c r="L29" s="98"/>
      <c r="M29" s="99"/>
      <c r="N29" s="99"/>
      <c r="O29" s="99"/>
      <c r="P29" s="99"/>
      <c r="Q29" s="99"/>
    </row>
    <row r="30" spans="1:17" s="1" customFormat="1" ht="21.75" customHeight="1">
      <c r="A30" s="164"/>
      <c r="B30" s="180" t="s">
        <v>5</v>
      </c>
      <c r="C30" s="181"/>
      <c r="D30" s="178" t="s">
        <v>30</v>
      </c>
      <c r="E30" s="178"/>
      <c r="F30" s="178"/>
      <c r="G30" s="178"/>
      <c r="H30" s="178"/>
      <c r="I30" s="178"/>
      <c r="J30" s="178"/>
      <c r="K30" s="178"/>
      <c r="L30" s="98"/>
      <c r="M30" s="99">
        <v>0</v>
      </c>
      <c r="N30" s="99"/>
      <c r="O30" s="99"/>
      <c r="P30" s="99"/>
      <c r="Q30" s="99"/>
    </row>
    <row r="31" spans="1:17" s="1" customFormat="1" ht="21.75" customHeight="1">
      <c r="A31" s="98"/>
      <c r="B31" s="180" t="s">
        <v>19</v>
      </c>
      <c r="C31" s="181"/>
      <c r="D31" s="179" t="s">
        <v>230</v>
      </c>
      <c r="E31" s="178"/>
      <c r="F31" s="178"/>
      <c r="G31" s="178"/>
      <c r="H31" s="178"/>
      <c r="I31" s="178"/>
      <c r="J31" s="178"/>
      <c r="K31" s="178"/>
      <c r="L31" s="98"/>
      <c r="M31" s="100">
        <v>0</v>
      </c>
      <c r="N31" s="99"/>
      <c r="O31" s="100">
        <f>SUM(M30:M31)</f>
        <v>0</v>
      </c>
      <c r="P31" s="99"/>
      <c r="Q31" s="100">
        <f>O28-O31</f>
        <v>0</v>
      </c>
    </row>
    <row r="32" spans="1:17" s="1" customFormat="1" ht="21.75" customHeight="1">
      <c r="A32" s="98"/>
      <c r="B32" s="98"/>
      <c r="C32" s="98"/>
      <c r="D32" s="178" t="s">
        <v>172</v>
      </c>
      <c r="E32" s="178"/>
      <c r="F32" s="178"/>
      <c r="G32" s="178"/>
      <c r="H32" s="178"/>
      <c r="I32" s="178"/>
      <c r="J32" s="178"/>
      <c r="K32" s="178"/>
      <c r="L32" s="98"/>
      <c r="M32" s="99"/>
      <c r="N32" s="99"/>
      <c r="O32" s="99"/>
      <c r="P32" s="99"/>
      <c r="Q32" s="99">
        <f>-Q16+Q25+Q31</f>
        <v>46689798</v>
      </c>
    </row>
    <row r="33" spans="1:17" ht="21.75" customHeight="1">
      <c r="A33" s="98"/>
      <c r="B33" s="98"/>
      <c r="C33" s="98"/>
      <c r="D33" s="184" t="s">
        <v>255</v>
      </c>
      <c r="E33" s="178"/>
      <c r="F33" s="178"/>
      <c r="G33" s="178"/>
      <c r="H33" s="178"/>
      <c r="I33" s="178"/>
      <c r="J33" s="178"/>
      <c r="K33" s="178"/>
      <c r="L33" s="98"/>
      <c r="M33" s="99"/>
      <c r="N33" s="99"/>
      <c r="O33" s="99"/>
      <c r="P33" s="99"/>
      <c r="Q33" s="108">
        <v>88532</v>
      </c>
    </row>
    <row r="34" spans="1:17" ht="33" customHeight="1">
      <c r="A34" s="98"/>
      <c r="B34" s="98"/>
      <c r="C34" s="98"/>
      <c r="D34" s="185" t="s">
        <v>231</v>
      </c>
      <c r="E34" s="185"/>
      <c r="F34" s="185"/>
      <c r="G34" s="185"/>
      <c r="H34" s="185"/>
      <c r="I34" s="185"/>
      <c r="J34" s="185"/>
      <c r="K34" s="185"/>
      <c r="L34" s="98"/>
      <c r="M34" s="99"/>
      <c r="N34" s="99"/>
      <c r="O34" s="99"/>
      <c r="P34" s="99"/>
      <c r="Q34" s="108">
        <v>0</v>
      </c>
    </row>
    <row r="35" spans="1:17" ht="27.75" customHeight="1" thickBot="1">
      <c r="A35" s="98"/>
      <c r="B35" s="98"/>
      <c r="C35" s="98"/>
      <c r="D35" s="190" t="s">
        <v>233</v>
      </c>
      <c r="E35" s="190"/>
      <c r="F35" s="190"/>
      <c r="G35" s="190"/>
      <c r="H35" s="190"/>
      <c r="I35" s="190"/>
      <c r="J35" s="190"/>
      <c r="K35" s="190"/>
      <c r="L35" s="98"/>
      <c r="M35" s="99"/>
      <c r="N35" s="99"/>
      <c r="O35" s="99"/>
      <c r="P35" s="99"/>
      <c r="Q35" s="170">
        <f>Q34+Q33+Q32</f>
        <v>46778330</v>
      </c>
    </row>
    <row r="36" ht="21.75" customHeight="1" thickTop="1"/>
  </sheetData>
  <sheetProtection/>
  <mergeCells count="59">
    <mergeCell ref="D25:K25"/>
    <mergeCell ref="A23:B23"/>
    <mergeCell ref="B24:C24"/>
    <mergeCell ref="B13:C13"/>
    <mergeCell ref="B15:C15"/>
    <mergeCell ref="B19:C19"/>
    <mergeCell ref="B21:C21"/>
    <mergeCell ref="B20:C20"/>
    <mergeCell ref="D20:K20"/>
    <mergeCell ref="D35:K35"/>
    <mergeCell ref="D12:K12"/>
    <mergeCell ref="C17:J17"/>
    <mergeCell ref="D13:K13"/>
    <mergeCell ref="D14:K14"/>
    <mergeCell ref="D34:K34"/>
    <mergeCell ref="D19:K19"/>
    <mergeCell ref="B25:C25"/>
    <mergeCell ref="D24:K24"/>
    <mergeCell ref="C29:J29"/>
    <mergeCell ref="A1:Q1"/>
    <mergeCell ref="A2:Q3"/>
    <mergeCell ref="D6:K6"/>
    <mergeCell ref="D8:K8"/>
    <mergeCell ref="C5:J5"/>
    <mergeCell ref="P4:Q4"/>
    <mergeCell ref="B6:C6"/>
    <mergeCell ref="D7:K7"/>
    <mergeCell ref="B7:C7"/>
    <mergeCell ref="A5:B5"/>
    <mergeCell ref="D33:K33"/>
    <mergeCell ref="A9:B9"/>
    <mergeCell ref="C9:J9"/>
    <mergeCell ref="D22:K22"/>
    <mergeCell ref="C23:J23"/>
    <mergeCell ref="D32:K32"/>
    <mergeCell ref="B10:C10"/>
    <mergeCell ref="D31:K31"/>
    <mergeCell ref="B31:C31"/>
    <mergeCell ref="D11:K11"/>
    <mergeCell ref="D10:K10"/>
    <mergeCell ref="B8:C8"/>
    <mergeCell ref="D16:K16"/>
    <mergeCell ref="D18:K18"/>
    <mergeCell ref="B12:C12"/>
    <mergeCell ref="D15:K15"/>
    <mergeCell ref="B18:C18"/>
    <mergeCell ref="B14:C14"/>
    <mergeCell ref="A17:B17"/>
    <mergeCell ref="B11:C11"/>
    <mergeCell ref="D30:K30"/>
    <mergeCell ref="C27:J27"/>
    <mergeCell ref="D28:K28"/>
    <mergeCell ref="D21:K21"/>
    <mergeCell ref="B30:C30"/>
    <mergeCell ref="A29:B29"/>
    <mergeCell ref="B28:C28"/>
    <mergeCell ref="A27:B27"/>
    <mergeCell ref="D26:K26"/>
    <mergeCell ref="B22:C22"/>
  </mergeCells>
  <printOptions/>
  <pageMargins left="0.7874015748031497" right="0.7874015748031497" top="1.1811023622047245" bottom="0.7874015748031497" header="0.3937007874015748" footer="0.3937007874015748"/>
  <pageSetup firstPageNumber="47" useFirstPageNumber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T127"/>
  <sheetViews>
    <sheetView view="pageBreakPreview" zoomScaleSheetLayoutView="100" workbookViewId="0" topLeftCell="A22">
      <selection activeCell="M24" sqref="M24"/>
    </sheetView>
  </sheetViews>
  <sheetFormatPr defaultColWidth="8.796875" defaultRowHeight="18" customHeight="1"/>
  <cols>
    <col min="1" max="1" width="0.8984375" style="25" customWidth="1"/>
    <col min="2" max="3" width="2" style="25" customWidth="1"/>
    <col min="4" max="4" width="1.69921875" style="25" customWidth="1"/>
    <col min="5" max="10" width="1.8984375" style="25" customWidth="1"/>
    <col min="11" max="11" width="5.3984375" style="25" customWidth="1"/>
    <col min="12" max="12" width="1.390625" style="25" customWidth="1"/>
    <col min="13" max="13" width="18.3984375" style="25" bestFit="1" customWidth="1"/>
    <col min="14" max="14" width="1.390625" style="25" customWidth="1"/>
    <col min="15" max="15" width="18.3984375" style="25" bestFit="1" customWidth="1"/>
    <col min="16" max="16" width="1.390625" style="25" customWidth="1"/>
    <col min="17" max="17" width="18.3984375" style="25" bestFit="1" customWidth="1"/>
    <col min="18" max="18" width="1.390625" style="25" customWidth="1"/>
    <col min="19" max="19" width="15" style="25" bestFit="1" customWidth="1"/>
    <col min="20" max="16384" width="9" style="25" customWidth="1"/>
  </cols>
  <sheetData>
    <row r="1" spans="1:19" s="16" customFormat="1" ht="19.5" customHeight="1">
      <c r="A1" s="187" t="s">
        <v>252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204"/>
      <c r="O1" s="204"/>
      <c r="P1" s="204"/>
      <c r="Q1" s="204"/>
      <c r="R1" s="204"/>
      <c r="S1" s="204"/>
    </row>
    <row r="2" spans="1:19" s="87" customFormat="1" ht="19.5" customHeight="1">
      <c r="A2" s="188" t="s">
        <v>253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s="87" customFormat="1" ht="19.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8:19" s="87" customFormat="1" ht="19.5" customHeight="1">
      <c r="R4" s="189" t="s">
        <v>18</v>
      </c>
      <c r="S4" s="189"/>
    </row>
    <row r="5" spans="1:19" s="87" customFormat="1" ht="19.5" customHeight="1">
      <c r="A5" s="188" t="s">
        <v>120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96"/>
      <c r="O5" s="196"/>
      <c r="P5" s="196"/>
      <c r="Q5" s="196"/>
      <c r="R5" s="196"/>
      <c r="S5" s="196"/>
    </row>
    <row r="6" spans="1:10" s="98" customFormat="1" ht="18" customHeight="1">
      <c r="A6" s="164" t="s">
        <v>116</v>
      </c>
      <c r="C6" s="178" t="s">
        <v>35</v>
      </c>
      <c r="D6" s="178"/>
      <c r="E6" s="178"/>
      <c r="F6" s="178"/>
      <c r="G6" s="178"/>
      <c r="H6" s="178"/>
      <c r="I6" s="178"/>
      <c r="J6" s="178"/>
    </row>
    <row r="7" spans="2:19" s="98" customFormat="1" ht="18" customHeight="1">
      <c r="B7" s="166" t="s">
        <v>5</v>
      </c>
      <c r="D7" s="178" t="s">
        <v>36</v>
      </c>
      <c r="E7" s="178"/>
      <c r="F7" s="178"/>
      <c r="G7" s="178"/>
      <c r="H7" s="178"/>
      <c r="I7" s="178"/>
      <c r="J7" s="178"/>
      <c r="K7" s="178"/>
      <c r="M7" s="99"/>
      <c r="N7" s="99"/>
      <c r="O7" s="99"/>
      <c r="P7" s="99"/>
      <c r="Q7" s="99"/>
      <c r="R7" s="99"/>
      <c r="S7" s="99"/>
    </row>
    <row r="8" spans="3:19" s="98" customFormat="1" ht="18" customHeight="1">
      <c r="C8" s="98" t="s">
        <v>0</v>
      </c>
      <c r="E8" s="178" t="s">
        <v>37</v>
      </c>
      <c r="F8" s="178"/>
      <c r="G8" s="178"/>
      <c r="H8" s="178"/>
      <c r="I8" s="178"/>
      <c r="J8" s="178"/>
      <c r="K8" s="178"/>
      <c r="M8" s="99"/>
      <c r="N8" s="99"/>
      <c r="O8" s="99">
        <v>278789391</v>
      </c>
      <c r="P8" s="99"/>
      <c r="Q8" s="99"/>
      <c r="R8" s="99"/>
      <c r="S8" s="99"/>
    </row>
    <row r="9" spans="3:19" s="98" customFormat="1" ht="18" customHeight="1">
      <c r="C9" s="98" t="s">
        <v>177</v>
      </c>
      <c r="E9" s="178" t="s">
        <v>38</v>
      </c>
      <c r="F9" s="178"/>
      <c r="G9" s="178"/>
      <c r="H9" s="178"/>
      <c r="I9" s="178"/>
      <c r="J9" s="178"/>
      <c r="K9" s="178"/>
      <c r="M9" s="99">
        <v>564294002</v>
      </c>
      <c r="N9" s="99"/>
      <c r="O9" s="99"/>
      <c r="P9" s="99"/>
      <c r="Q9" s="99"/>
      <c r="R9" s="99"/>
      <c r="S9" s="99"/>
    </row>
    <row r="10" spans="5:19" s="98" customFormat="1" ht="18" customHeight="1">
      <c r="E10" s="178" t="s">
        <v>39</v>
      </c>
      <c r="F10" s="178"/>
      <c r="G10" s="178"/>
      <c r="H10" s="178"/>
      <c r="I10" s="178"/>
      <c r="J10" s="178"/>
      <c r="K10" s="178"/>
      <c r="M10" s="100">
        <v>-324524820</v>
      </c>
      <c r="N10" s="99"/>
      <c r="O10" s="99">
        <f>M9+M10</f>
        <v>239769182</v>
      </c>
      <c r="P10" s="99"/>
      <c r="Q10" s="99"/>
      <c r="R10" s="99"/>
      <c r="S10" s="99"/>
    </row>
    <row r="11" spans="3:19" s="98" customFormat="1" ht="18" customHeight="1">
      <c r="C11" s="98" t="s">
        <v>178</v>
      </c>
      <c r="E11" s="178" t="s">
        <v>40</v>
      </c>
      <c r="F11" s="178"/>
      <c r="G11" s="178"/>
      <c r="H11" s="178"/>
      <c r="I11" s="178"/>
      <c r="J11" s="178"/>
      <c r="K11" s="178"/>
      <c r="M11" s="99">
        <v>5543802331</v>
      </c>
      <c r="N11" s="99"/>
      <c r="O11" s="99"/>
      <c r="P11" s="99"/>
      <c r="Q11" s="99"/>
      <c r="R11" s="99"/>
      <c r="S11" s="99"/>
    </row>
    <row r="12" spans="5:19" s="98" customFormat="1" ht="18" customHeight="1">
      <c r="E12" s="178" t="s">
        <v>39</v>
      </c>
      <c r="F12" s="178"/>
      <c r="G12" s="178"/>
      <c r="H12" s="178"/>
      <c r="I12" s="178"/>
      <c r="J12" s="178"/>
      <c r="K12" s="178"/>
      <c r="M12" s="100">
        <v>-2797293694</v>
      </c>
      <c r="N12" s="99"/>
      <c r="O12" s="99">
        <f>M11+M12</f>
        <v>2746508637</v>
      </c>
      <c r="P12" s="99"/>
      <c r="Q12" s="99"/>
      <c r="R12" s="99"/>
      <c r="S12" s="99"/>
    </row>
    <row r="13" spans="3:19" s="98" customFormat="1" ht="18" customHeight="1">
      <c r="C13" s="98" t="s">
        <v>179</v>
      </c>
      <c r="E13" s="178" t="s">
        <v>41</v>
      </c>
      <c r="F13" s="178"/>
      <c r="G13" s="178"/>
      <c r="H13" s="178"/>
      <c r="I13" s="178"/>
      <c r="J13" s="178"/>
      <c r="K13" s="178"/>
      <c r="M13" s="99">
        <v>2206109041</v>
      </c>
      <c r="N13" s="99"/>
      <c r="O13" s="99"/>
      <c r="P13" s="99"/>
      <c r="Q13" s="99"/>
      <c r="R13" s="99"/>
      <c r="S13" s="99"/>
    </row>
    <row r="14" spans="5:19" s="98" customFormat="1" ht="18" customHeight="1">
      <c r="E14" s="178" t="s">
        <v>39</v>
      </c>
      <c r="F14" s="178"/>
      <c r="G14" s="178"/>
      <c r="H14" s="178"/>
      <c r="I14" s="178"/>
      <c r="J14" s="178"/>
      <c r="K14" s="178"/>
      <c r="M14" s="100">
        <v>-1937701572</v>
      </c>
      <c r="N14" s="99"/>
      <c r="O14" s="99">
        <f>M13+M14</f>
        <v>268407469</v>
      </c>
      <c r="P14" s="99"/>
      <c r="Q14" s="99"/>
      <c r="R14" s="99"/>
      <c r="S14" s="99"/>
    </row>
    <row r="15" spans="3:19" s="98" customFormat="1" ht="18" customHeight="1">
      <c r="C15" s="98" t="s">
        <v>180</v>
      </c>
      <c r="E15" s="184" t="s">
        <v>146</v>
      </c>
      <c r="F15" s="178"/>
      <c r="G15" s="178"/>
      <c r="H15" s="178"/>
      <c r="I15" s="178"/>
      <c r="J15" s="178"/>
      <c r="K15" s="178"/>
      <c r="M15" s="99">
        <v>752200</v>
      </c>
      <c r="N15" s="99"/>
      <c r="O15" s="99"/>
      <c r="P15" s="99"/>
      <c r="Q15" s="99"/>
      <c r="R15" s="99"/>
      <c r="S15" s="99"/>
    </row>
    <row r="16" spans="5:19" s="98" customFormat="1" ht="18" customHeight="1">
      <c r="E16" s="178" t="s">
        <v>39</v>
      </c>
      <c r="F16" s="178"/>
      <c r="G16" s="178"/>
      <c r="H16" s="178"/>
      <c r="I16" s="178"/>
      <c r="J16" s="178"/>
      <c r="K16" s="178"/>
      <c r="M16" s="100">
        <v>-714590</v>
      </c>
      <c r="N16" s="99"/>
      <c r="O16" s="99">
        <f>M15+M16</f>
        <v>37610</v>
      </c>
      <c r="P16" s="99"/>
      <c r="Q16" s="99"/>
      <c r="R16" s="99"/>
      <c r="S16" s="99"/>
    </row>
    <row r="17" spans="3:19" s="98" customFormat="1" ht="18" customHeight="1">
      <c r="C17" s="98" t="s">
        <v>181</v>
      </c>
      <c r="E17" s="181" t="s">
        <v>42</v>
      </c>
      <c r="F17" s="181"/>
      <c r="G17" s="181"/>
      <c r="H17" s="181"/>
      <c r="I17" s="181"/>
      <c r="J17" s="181"/>
      <c r="K17" s="181"/>
      <c r="M17" s="99">
        <v>29786166</v>
      </c>
      <c r="N17" s="99"/>
      <c r="O17" s="99"/>
      <c r="P17" s="99"/>
      <c r="Q17" s="99"/>
      <c r="R17" s="99"/>
      <c r="S17" s="99"/>
    </row>
    <row r="18" spans="5:19" s="98" customFormat="1" ht="18" customHeight="1">
      <c r="E18" s="178" t="s">
        <v>39</v>
      </c>
      <c r="F18" s="178"/>
      <c r="G18" s="178"/>
      <c r="H18" s="178"/>
      <c r="I18" s="178"/>
      <c r="J18" s="178"/>
      <c r="K18" s="178"/>
      <c r="M18" s="100">
        <v>-28296858</v>
      </c>
      <c r="N18" s="99"/>
      <c r="O18" s="99">
        <f>M17+M18</f>
        <v>1489308</v>
      </c>
      <c r="P18" s="99"/>
      <c r="Q18" s="99"/>
      <c r="R18" s="99"/>
      <c r="S18" s="99"/>
    </row>
    <row r="19" spans="3:19" s="98" customFormat="1" ht="18" customHeight="1">
      <c r="C19" s="98" t="s">
        <v>182</v>
      </c>
      <c r="E19" s="178" t="s">
        <v>184</v>
      </c>
      <c r="F19" s="178"/>
      <c r="G19" s="178"/>
      <c r="H19" s="178"/>
      <c r="I19" s="178"/>
      <c r="J19" s="178"/>
      <c r="K19" s="178"/>
      <c r="M19" s="99">
        <v>0</v>
      </c>
      <c r="N19" s="99"/>
      <c r="P19" s="99"/>
      <c r="Q19" s="99"/>
      <c r="R19" s="99"/>
      <c r="S19" s="99"/>
    </row>
    <row r="20" spans="3:19" s="98" customFormat="1" ht="18" customHeight="1">
      <c r="C20" s="168"/>
      <c r="E20" s="178" t="s">
        <v>39</v>
      </c>
      <c r="F20" s="178"/>
      <c r="G20" s="178"/>
      <c r="H20" s="178"/>
      <c r="I20" s="178"/>
      <c r="J20" s="178"/>
      <c r="K20" s="178"/>
      <c r="M20" s="100">
        <v>0</v>
      </c>
      <c r="N20" s="99"/>
      <c r="O20" s="108">
        <f>M19+M20</f>
        <v>0</v>
      </c>
      <c r="P20" s="99"/>
      <c r="Q20" s="99"/>
      <c r="R20" s="99"/>
      <c r="S20" s="99"/>
    </row>
    <row r="21" spans="3:19" s="98" customFormat="1" ht="18" customHeight="1">
      <c r="C21" s="168" t="s">
        <v>183</v>
      </c>
      <c r="E21" s="178" t="s">
        <v>43</v>
      </c>
      <c r="F21" s="178"/>
      <c r="G21" s="178"/>
      <c r="H21" s="178"/>
      <c r="I21" s="178"/>
      <c r="J21" s="178"/>
      <c r="K21" s="178"/>
      <c r="M21" s="108"/>
      <c r="N21" s="99"/>
      <c r="O21" s="100">
        <v>0</v>
      </c>
      <c r="P21" s="99"/>
      <c r="Q21" s="99"/>
      <c r="R21" s="99"/>
      <c r="S21" s="99"/>
    </row>
    <row r="22" spans="5:19" s="98" customFormat="1" ht="18" customHeight="1">
      <c r="E22" s="181" t="s">
        <v>44</v>
      </c>
      <c r="F22" s="181"/>
      <c r="G22" s="181"/>
      <c r="H22" s="181"/>
      <c r="I22" s="181"/>
      <c r="J22" s="181"/>
      <c r="K22" s="181"/>
      <c r="M22" s="99"/>
      <c r="N22" s="99"/>
      <c r="O22" s="99"/>
      <c r="P22" s="99"/>
      <c r="Q22" s="99">
        <f>SUM(O8:O21)</f>
        <v>3535001597</v>
      </c>
      <c r="R22" s="99"/>
      <c r="S22" s="99"/>
    </row>
    <row r="23" spans="2:19" s="98" customFormat="1" ht="18" customHeight="1">
      <c r="B23" s="166" t="s">
        <v>185</v>
      </c>
      <c r="D23" s="178" t="s">
        <v>45</v>
      </c>
      <c r="E23" s="178"/>
      <c r="F23" s="178"/>
      <c r="G23" s="178"/>
      <c r="H23" s="178"/>
      <c r="I23" s="178"/>
      <c r="J23" s="178"/>
      <c r="K23" s="178"/>
      <c r="M23" s="99"/>
      <c r="N23" s="99"/>
      <c r="O23" s="99"/>
      <c r="P23" s="99"/>
      <c r="Q23" s="99"/>
      <c r="R23" s="99"/>
      <c r="S23" s="99"/>
    </row>
    <row r="24" spans="2:19" s="98" customFormat="1" ht="18" customHeight="1">
      <c r="B24" s="166"/>
      <c r="C24" s="98" t="s">
        <v>186</v>
      </c>
      <c r="E24" s="178" t="s">
        <v>46</v>
      </c>
      <c r="F24" s="178"/>
      <c r="G24" s="178"/>
      <c r="H24" s="178"/>
      <c r="I24" s="178"/>
      <c r="J24" s="178"/>
      <c r="K24" s="178"/>
      <c r="M24" s="99"/>
      <c r="N24" s="99"/>
      <c r="O24" s="99">
        <v>75100</v>
      </c>
      <c r="P24" s="99"/>
      <c r="Q24" s="99"/>
      <c r="R24" s="99"/>
      <c r="S24" s="99"/>
    </row>
    <row r="25" spans="3:19" s="98" customFormat="1" ht="18" customHeight="1">
      <c r="C25" s="168" t="s">
        <v>177</v>
      </c>
      <c r="E25" s="184" t="s">
        <v>187</v>
      </c>
      <c r="F25" s="178"/>
      <c r="G25" s="178"/>
      <c r="H25" s="178"/>
      <c r="I25" s="178"/>
      <c r="J25" s="178"/>
      <c r="K25" s="178"/>
      <c r="M25" s="99"/>
      <c r="N25" s="99"/>
      <c r="O25" s="100">
        <v>0</v>
      </c>
      <c r="P25" s="99"/>
      <c r="Q25" s="99"/>
      <c r="R25" s="99"/>
      <c r="S25" s="99"/>
    </row>
    <row r="26" spans="5:19" s="98" customFormat="1" ht="18" customHeight="1">
      <c r="E26" s="181" t="s">
        <v>47</v>
      </c>
      <c r="F26" s="181"/>
      <c r="G26" s="181"/>
      <c r="H26" s="181"/>
      <c r="I26" s="181"/>
      <c r="J26" s="181"/>
      <c r="K26" s="181"/>
      <c r="M26" s="99"/>
      <c r="N26" s="99"/>
      <c r="O26" s="99"/>
      <c r="P26" s="99"/>
      <c r="Q26" s="99">
        <f>O24+O25</f>
        <v>75100</v>
      </c>
      <c r="R26" s="99"/>
      <c r="S26" s="99"/>
    </row>
    <row r="27" spans="2:19" s="98" customFormat="1" ht="18" customHeight="1">
      <c r="B27" s="166" t="s">
        <v>188</v>
      </c>
      <c r="D27" s="178" t="s">
        <v>234</v>
      </c>
      <c r="E27" s="178"/>
      <c r="F27" s="178"/>
      <c r="G27" s="178"/>
      <c r="H27" s="178"/>
      <c r="I27" s="178"/>
      <c r="J27" s="178"/>
      <c r="K27" s="178"/>
      <c r="M27" s="99"/>
      <c r="N27" s="99"/>
      <c r="O27" s="99"/>
      <c r="P27" s="99"/>
      <c r="Q27" s="99"/>
      <c r="R27" s="99"/>
      <c r="S27" s="99"/>
    </row>
    <row r="28" spans="2:19" s="98" customFormat="1" ht="18" customHeight="1">
      <c r="B28" s="166"/>
      <c r="C28" s="98" t="s">
        <v>186</v>
      </c>
      <c r="E28" s="178" t="s">
        <v>189</v>
      </c>
      <c r="F28" s="178"/>
      <c r="G28" s="178"/>
      <c r="H28" s="178"/>
      <c r="I28" s="178"/>
      <c r="J28" s="178"/>
      <c r="K28" s="178"/>
      <c r="M28" s="99"/>
      <c r="N28" s="99"/>
      <c r="O28" s="99">
        <v>0</v>
      </c>
      <c r="P28" s="99"/>
      <c r="Q28" s="99"/>
      <c r="R28" s="99"/>
      <c r="S28" s="99"/>
    </row>
    <row r="29" spans="3:19" s="98" customFormat="1" ht="18" customHeight="1">
      <c r="C29" s="168" t="s">
        <v>177</v>
      </c>
      <c r="E29" s="184" t="s">
        <v>190</v>
      </c>
      <c r="F29" s="178"/>
      <c r="G29" s="178"/>
      <c r="H29" s="178"/>
      <c r="I29" s="178"/>
      <c r="J29" s="178"/>
      <c r="K29" s="178"/>
      <c r="M29" s="99"/>
      <c r="N29" s="99"/>
      <c r="O29" s="100">
        <v>0</v>
      </c>
      <c r="P29" s="99"/>
      <c r="Q29" s="99"/>
      <c r="R29" s="99"/>
      <c r="S29" s="99"/>
    </row>
    <row r="30" spans="5:19" s="98" customFormat="1" ht="18" customHeight="1">
      <c r="E30" s="178" t="s">
        <v>48</v>
      </c>
      <c r="F30" s="178"/>
      <c r="G30" s="178"/>
      <c r="H30" s="178"/>
      <c r="I30" s="178"/>
      <c r="J30" s="178"/>
      <c r="K30" s="178"/>
      <c r="M30" s="99"/>
      <c r="N30" s="99"/>
      <c r="O30" s="108"/>
      <c r="P30" s="99"/>
      <c r="Q30" s="100">
        <f>O29+O28</f>
        <v>0</v>
      </c>
      <c r="R30" s="99"/>
      <c r="S30" s="99"/>
    </row>
    <row r="31" spans="5:19" s="98" customFormat="1" ht="18" customHeight="1">
      <c r="E31" s="178" t="s">
        <v>49</v>
      </c>
      <c r="F31" s="178"/>
      <c r="G31" s="178"/>
      <c r="H31" s="178"/>
      <c r="I31" s="178"/>
      <c r="J31" s="178"/>
      <c r="K31" s="178"/>
      <c r="M31" s="99"/>
      <c r="N31" s="99"/>
      <c r="O31" s="99"/>
      <c r="P31" s="99"/>
      <c r="Q31" s="108"/>
      <c r="R31" s="99"/>
      <c r="S31" s="99">
        <f>SUM(Q22:Q30)</f>
        <v>3535076697</v>
      </c>
    </row>
    <row r="32" spans="1:19" s="98" customFormat="1" ht="18" customHeight="1">
      <c r="A32" s="164" t="s">
        <v>191</v>
      </c>
      <c r="C32" s="178" t="s">
        <v>50</v>
      </c>
      <c r="D32" s="178"/>
      <c r="E32" s="178"/>
      <c r="F32" s="178"/>
      <c r="G32" s="178"/>
      <c r="H32" s="178"/>
      <c r="I32" s="178"/>
      <c r="J32" s="178"/>
      <c r="K32" s="162"/>
      <c r="M32" s="99"/>
      <c r="N32" s="99"/>
      <c r="O32" s="99"/>
      <c r="P32" s="99"/>
      <c r="Q32" s="99"/>
      <c r="R32" s="99"/>
      <c r="S32" s="99"/>
    </row>
    <row r="33" spans="2:19" s="98" customFormat="1" ht="18" customHeight="1">
      <c r="B33" s="166" t="s">
        <v>192</v>
      </c>
      <c r="D33" s="178" t="s">
        <v>51</v>
      </c>
      <c r="E33" s="178"/>
      <c r="F33" s="178"/>
      <c r="G33" s="178"/>
      <c r="H33" s="178"/>
      <c r="I33" s="178"/>
      <c r="J33" s="178"/>
      <c r="K33" s="178"/>
      <c r="M33" s="99"/>
      <c r="N33" s="99"/>
      <c r="O33" s="99"/>
      <c r="P33" s="99"/>
      <c r="Q33" s="99">
        <v>140959917</v>
      </c>
      <c r="R33" s="99"/>
      <c r="S33" s="99"/>
    </row>
    <row r="34" spans="2:19" s="98" customFormat="1" ht="18" customHeight="1">
      <c r="B34" s="166" t="s">
        <v>185</v>
      </c>
      <c r="D34" s="178" t="s">
        <v>52</v>
      </c>
      <c r="E34" s="178"/>
      <c r="F34" s="178"/>
      <c r="G34" s="178"/>
      <c r="H34" s="178"/>
      <c r="I34" s="178"/>
      <c r="J34" s="178"/>
      <c r="K34" s="178"/>
      <c r="M34" s="99"/>
      <c r="N34" s="99"/>
      <c r="O34" s="99">
        <v>17288096</v>
      </c>
      <c r="P34" s="99"/>
      <c r="Q34" s="99"/>
      <c r="R34" s="99"/>
      <c r="S34" s="99"/>
    </row>
    <row r="35" spans="2:19" s="98" customFormat="1" ht="18" customHeight="1">
      <c r="B35" s="166"/>
      <c r="D35" s="184" t="s">
        <v>238</v>
      </c>
      <c r="E35" s="178"/>
      <c r="F35" s="178"/>
      <c r="G35" s="178"/>
      <c r="H35" s="178"/>
      <c r="I35" s="178"/>
      <c r="J35" s="178"/>
      <c r="K35" s="178"/>
      <c r="M35" s="99"/>
      <c r="N35" s="99"/>
      <c r="O35" s="100">
        <v>-665623</v>
      </c>
      <c r="P35" s="99"/>
      <c r="Q35" s="99">
        <f>O34+O35</f>
        <v>16622473</v>
      </c>
      <c r="R35" s="99"/>
      <c r="S35" s="99"/>
    </row>
    <row r="36" spans="2:19" s="98" customFormat="1" ht="18" customHeight="1">
      <c r="B36" s="166" t="s">
        <v>21</v>
      </c>
      <c r="D36" s="178" t="s">
        <v>53</v>
      </c>
      <c r="E36" s="178"/>
      <c r="F36" s="178"/>
      <c r="G36" s="178"/>
      <c r="H36" s="178"/>
      <c r="I36" s="178"/>
      <c r="J36" s="178"/>
      <c r="K36" s="178"/>
      <c r="M36" s="99"/>
      <c r="N36" s="99"/>
      <c r="O36" s="99"/>
      <c r="P36" s="99"/>
      <c r="Q36" s="99">
        <v>0</v>
      </c>
      <c r="R36" s="99"/>
      <c r="S36" s="99"/>
    </row>
    <row r="37" spans="2:19" s="98" customFormat="1" ht="18" customHeight="1">
      <c r="B37" s="166" t="s">
        <v>22</v>
      </c>
      <c r="D37" s="178" t="s">
        <v>54</v>
      </c>
      <c r="E37" s="178"/>
      <c r="F37" s="178"/>
      <c r="G37" s="178"/>
      <c r="H37" s="178"/>
      <c r="I37" s="178"/>
      <c r="J37" s="178"/>
      <c r="K37" s="178"/>
      <c r="M37" s="99"/>
      <c r="N37" s="99"/>
      <c r="O37" s="99"/>
      <c r="P37" s="99"/>
      <c r="Q37" s="100">
        <v>0</v>
      </c>
      <c r="R37" s="99"/>
      <c r="S37" s="99"/>
    </row>
    <row r="38" spans="5:19" s="98" customFormat="1" ht="18" customHeight="1">
      <c r="E38" s="178" t="s">
        <v>55</v>
      </c>
      <c r="F38" s="178"/>
      <c r="G38" s="178"/>
      <c r="H38" s="178"/>
      <c r="I38" s="178"/>
      <c r="J38" s="178"/>
      <c r="K38" s="178"/>
      <c r="M38" s="99"/>
      <c r="N38" s="99"/>
      <c r="O38" s="99"/>
      <c r="P38" s="99"/>
      <c r="Q38" s="99"/>
      <c r="R38" s="99"/>
      <c r="S38" s="100">
        <f>SUM(Q33:Q37)</f>
        <v>157582390</v>
      </c>
    </row>
    <row r="39" spans="5:19" s="98" customFormat="1" ht="18" customHeight="1" thickBot="1">
      <c r="E39" s="178" t="s">
        <v>56</v>
      </c>
      <c r="F39" s="178"/>
      <c r="G39" s="178"/>
      <c r="H39" s="178"/>
      <c r="I39" s="178"/>
      <c r="J39" s="178"/>
      <c r="K39" s="178"/>
      <c r="M39" s="99"/>
      <c r="N39" s="99"/>
      <c r="O39" s="99"/>
      <c r="P39" s="99"/>
      <c r="Q39" s="99"/>
      <c r="R39" s="99"/>
      <c r="S39" s="171">
        <f>S31+S38</f>
        <v>3692659087</v>
      </c>
    </row>
    <row r="40" spans="13:19" s="87" customFormat="1" ht="18" customHeight="1" thickTop="1">
      <c r="M40" s="109"/>
      <c r="N40" s="109"/>
      <c r="O40" s="109"/>
      <c r="P40" s="109"/>
      <c r="Q40" s="109"/>
      <c r="R40" s="109"/>
      <c r="S40" s="109"/>
    </row>
    <row r="41" spans="1:19" s="87" customFormat="1" ht="19.5" customHeight="1">
      <c r="A41" s="188" t="s">
        <v>121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96"/>
      <c r="O41" s="196"/>
      <c r="P41" s="196"/>
      <c r="Q41" s="196"/>
      <c r="R41" s="196"/>
      <c r="S41" s="196"/>
    </row>
    <row r="42" spans="1:19" s="98" customFormat="1" ht="18" customHeight="1">
      <c r="A42" s="172" t="s">
        <v>195</v>
      </c>
      <c r="C42" s="178" t="s">
        <v>57</v>
      </c>
      <c r="D42" s="178"/>
      <c r="E42" s="178"/>
      <c r="F42" s="178"/>
      <c r="G42" s="178"/>
      <c r="H42" s="178"/>
      <c r="I42" s="178"/>
      <c r="J42" s="178"/>
      <c r="K42" s="162"/>
      <c r="M42" s="165"/>
      <c r="N42" s="165"/>
      <c r="O42" s="165"/>
      <c r="P42" s="165"/>
      <c r="Q42" s="165"/>
      <c r="R42" s="165"/>
      <c r="S42" s="165"/>
    </row>
    <row r="43" spans="2:19" s="98" customFormat="1" ht="18" customHeight="1">
      <c r="B43" s="166" t="s">
        <v>192</v>
      </c>
      <c r="D43" s="184" t="s">
        <v>16</v>
      </c>
      <c r="E43" s="178"/>
      <c r="F43" s="178"/>
      <c r="G43" s="178"/>
      <c r="H43" s="178"/>
      <c r="I43" s="178"/>
      <c r="J43" s="178"/>
      <c r="K43" s="178"/>
      <c r="M43" s="99"/>
      <c r="N43" s="99"/>
      <c r="O43" s="99"/>
      <c r="P43" s="99"/>
      <c r="Q43" s="99"/>
      <c r="R43" s="99"/>
      <c r="S43" s="99"/>
    </row>
    <row r="44" spans="3:19" s="98" customFormat="1" ht="18" customHeight="1">
      <c r="C44" s="98" t="s">
        <v>0</v>
      </c>
      <c r="E44" s="184" t="s">
        <v>196</v>
      </c>
      <c r="F44" s="178"/>
      <c r="G44" s="178"/>
      <c r="H44" s="178"/>
      <c r="I44" s="178"/>
      <c r="J44" s="178"/>
      <c r="K44" s="178"/>
      <c r="M44" s="99"/>
      <c r="N44" s="99"/>
      <c r="O44" s="99"/>
      <c r="P44" s="99"/>
      <c r="Q44" s="99"/>
      <c r="R44" s="99"/>
      <c r="S44" s="99"/>
    </row>
    <row r="45" spans="3:19" s="98" customFormat="1" ht="18" customHeight="1">
      <c r="C45" s="168"/>
      <c r="E45" s="184" t="s">
        <v>197</v>
      </c>
      <c r="F45" s="178"/>
      <c r="G45" s="178"/>
      <c r="H45" s="178"/>
      <c r="I45" s="178"/>
      <c r="J45" s="178"/>
      <c r="K45" s="178"/>
      <c r="M45" s="108"/>
      <c r="N45" s="99"/>
      <c r="O45" s="99">
        <v>694150745</v>
      </c>
      <c r="P45" s="99"/>
      <c r="Q45" s="99"/>
      <c r="R45" s="99"/>
      <c r="S45" s="99"/>
    </row>
    <row r="46" spans="3:19" s="98" customFormat="1" ht="18" customHeight="1">
      <c r="C46" s="168" t="s">
        <v>1</v>
      </c>
      <c r="E46" s="184" t="s">
        <v>198</v>
      </c>
      <c r="F46" s="178"/>
      <c r="G46" s="178"/>
      <c r="H46" s="178"/>
      <c r="I46" s="178"/>
      <c r="J46" s="178"/>
      <c r="K46" s="178"/>
      <c r="M46" s="99"/>
      <c r="N46" s="99"/>
      <c r="O46" s="100">
        <v>0</v>
      </c>
      <c r="P46" s="99"/>
      <c r="Q46" s="99"/>
      <c r="R46" s="99"/>
      <c r="S46" s="99"/>
    </row>
    <row r="47" spans="3:19" s="98" customFormat="1" ht="18" customHeight="1">
      <c r="C47" s="200"/>
      <c r="D47" s="201"/>
      <c r="E47" s="184" t="s">
        <v>199</v>
      </c>
      <c r="F47" s="178"/>
      <c r="G47" s="178"/>
      <c r="H47" s="178"/>
      <c r="I47" s="178"/>
      <c r="J47" s="178"/>
      <c r="K47" s="178"/>
      <c r="M47" s="108"/>
      <c r="N47" s="99"/>
      <c r="O47" s="108"/>
      <c r="P47" s="99"/>
      <c r="Q47" s="108">
        <f>SUM(O45:O46)</f>
        <v>694150745</v>
      </c>
      <c r="R47" s="99"/>
      <c r="S47" s="99"/>
    </row>
    <row r="48" spans="2:19" s="98" customFormat="1" ht="18" customHeight="1">
      <c r="B48" s="167" t="s">
        <v>222</v>
      </c>
      <c r="D48" s="184" t="s">
        <v>201</v>
      </c>
      <c r="E48" s="178"/>
      <c r="F48" s="178"/>
      <c r="G48" s="178"/>
      <c r="H48" s="178"/>
      <c r="I48" s="178"/>
      <c r="J48" s="178"/>
      <c r="K48" s="178"/>
      <c r="M48" s="175"/>
      <c r="N48" s="99"/>
      <c r="O48" s="99"/>
      <c r="P48" s="99"/>
      <c r="Q48" s="99"/>
      <c r="R48" s="99"/>
      <c r="S48" s="99"/>
    </row>
    <row r="49" spans="3:19" s="98" customFormat="1" ht="18" customHeight="1">
      <c r="C49" s="98" t="s">
        <v>0</v>
      </c>
      <c r="E49" s="184" t="s">
        <v>196</v>
      </c>
      <c r="F49" s="178"/>
      <c r="G49" s="178"/>
      <c r="H49" s="178"/>
      <c r="I49" s="178"/>
      <c r="J49" s="178"/>
      <c r="K49" s="178"/>
      <c r="M49" s="99"/>
      <c r="N49" s="99"/>
      <c r="O49" s="99"/>
      <c r="P49" s="99"/>
      <c r="Q49" s="99"/>
      <c r="R49" s="99"/>
      <c r="S49" s="99"/>
    </row>
    <row r="50" spans="3:19" s="98" customFormat="1" ht="18" customHeight="1">
      <c r="C50" s="168"/>
      <c r="E50" s="184" t="s">
        <v>202</v>
      </c>
      <c r="F50" s="178"/>
      <c r="G50" s="178"/>
      <c r="H50" s="178"/>
      <c r="I50" s="178"/>
      <c r="J50" s="178"/>
      <c r="K50" s="178"/>
      <c r="M50" s="108"/>
      <c r="N50" s="99"/>
      <c r="O50" s="99">
        <v>0</v>
      </c>
      <c r="P50" s="99"/>
      <c r="Q50" s="99"/>
      <c r="R50" s="99"/>
      <c r="S50" s="99"/>
    </row>
    <row r="51" spans="3:19" s="98" customFormat="1" ht="18" customHeight="1">
      <c r="C51" s="168" t="s">
        <v>1</v>
      </c>
      <c r="E51" s="202" t="s">
        <v>203</v>
      </c>
      <c r="F51" s="202"/>
      <c r="G51" s="202"/>
      <c r="H51" s="202"/>
      <c r="I51" s="202"/>
      <c r="J51" s="202"/>
      <c r="K51" s="202"/>
      <c r="M51" s="99"/>
      <c r="N51" s="99"/>
      <c r="O51" s="100">
        <v>0</v>
      </c>
      <c r="P51" s="99"/>
      <c r="Q51" s="99"/>
      <c r="R51" s="99"/>
      <c r="S51" s="99"/>
    </row>
    <row r="52" spans="3:19" s="98" customFormat="1" ht="18" customHeight="1">
      <c r="C52" s="200"/>
      <c r="D52" s="201"/>
      <c r="E52" s="184" t="s">
        <v>204</v>
      </c>
      <c r="F52" s="178"/>
      <c r="G52" s="178"/>
      <c r="H52" s="178"/>
      <c r="I52" s="178"/>
      <c r="J52" s="178"/>
      <c r="K52" s="178"/>
      <c r="M52" s="108"/>
      <c r="N52" s="99"/>
      <c r="O52" s="108"/>
      <c r="P52" s="99"/>
      <c r="Q52" s="108">
        <f>SUM(O50:O51)</f>
        <v>0</v>
      </c>
      <c r="R52" s="99"/>
      <c r="S52" s="99"/>
    </row>
    <row r="53" spans="2:19" s="98" customFormat="1" ht="18" customHeight="1">
      <c r="B53" s="167" t="s">
        <v>223</v>
      </c>
      <c r="D53" s="184" t="s">
        <v>205</v>
      </c>
      <c r="E53" s="178"/>
      <c r="F53" s="178"/>
      <c r="G53" s="178"/>
      <c r="H53" s="178"/>
      <c r="I53" s="178"/>
      <c r="J53" s="178"/>
      <c r="K53" s="178"/>
      <c r="M53" s="99"/>
      <c r="N53" s="99"/>
      <c r="O53" s="99"/>
      <c r="P53" s="99"/>
      <c r="Q53" s="99">
        <v>0</v>
      </c>
      <c r="R53" s="99"/>
      <c r="S53" s="99"/>
    </row>
    <row r="54" spans="2:19" s="98" customFormat="1" ht="18" customHeight="1">
      <c r="B54" s="167" t="s">
        <v>193</v>
      </c>
      <c r="D54" s="184" t="s">
        <v>58</v>
      </c>
      <c r="E54" s="178"/>
      <c r="F54" s="178"/>
      <c r="G54" s="178"/>
      <c r="H54" s="178"/>
      <c r="I54" s="178"/>
      <c r="J54" s="178"/>
      <c r="K54" s="178"/>
      <c r="M54" s="99"/>
      <c r="N54" s="99"/>
      <c r="O54" s="99"/>
      <c r="P54" s="99"/>
      <c r="Q54" s="99"/>
      <c r="R54" s="99"/>
      <c r="S54" s="99"/>
    </row>
    <row r="55" spans="2:19" s="98" customFormat="1" ht="18" customHeight="1">
      <c r="B55" s="166"/>
      <c r="C55" s="98" t="s">
        <v>0</v>
      </c>
      <c r="E55" s="184" t="s">
        <v>171</v>
      </c>
      <c r="F55" s="178"/>
      <c r="G55" s="178"/>
      <c r="H55" s="178"/>
      <c r="I55" s="178"/>
      <c r="J55" s="178"/>
      <c r="K55" s="178"/>
      <c r="M55" s="165"/>
      <c r="N55" s="165"/>
      <c r="O55" s="99">
        <v>37710000</v>
      </c>
      <c r="P55" s="99"/>
      <c r="Q55" s="99"/>
      <c r="R55" s="99"/>
      <c r="S55" s="99"/>
    </row>
    <row r="56" spans="2:19" s="98" customFormat="1" ht="18" customHeight="1">
      <c r="B56" s="166"/>
      <c r="C56" s="168" t="s">
        <v>1</v>
      </c>
      <c r="E56" s="184" t="s">
        <v>59</v>
      </c>
      <c r="F56" s="178"/>
      <c r="G56" s="178"/>
      <c r="H56" s="178"/>
      <c r="I56" s="178"/>
      <c r="J56" s="178"/>
      <c r="K56" s="178"/>
      <c r="M56" s="165"/>
      <c r="N56" s="165"/>
      <c r="O56" s="99">
        <v>47713364</v>
      </c>
      <c r="P56" s="99"/>
      <c r="Q56" s="99"/>
      <c r="R56" s="99"/>
      <c r="S56" s="99"/>
    </row>
    <row r="57" spans="2:19" s="98" customFormat="1" ht="18" customHeight="1">
      <c r="B57" s="166"/>
      <c r="C57" s="168" t="s">
        <v>2</v>
      </c>
      <c r="E57" s="184" t="s">
        <v>206</v>
      </c>
      <c r="F57" s="178"/>
      <c r="G57" s="178"/>
      <c r="H57" s="178"/>
      <c r="I57" s="178"/>
      <c r="J57" s="178"/>
      <c r="K57" s="178"/>
      <c r="M57" s="165"/>
      <c r="N57" s="165"/>
      <c r="O57" s="100">
        <v>0</v>
      </c>
      <c r="P57" s="99"/>
      <c r="Q57" s="99"/>
      <c r="R57" s="99"/>
      <c r="S57" s="99"/>
    </row>
    <row r="58" spans="3:19" s="98" customFormat="1" ht="18" customHeight="1">
      <c r="C58" s="200"/>
      <c r="D58" s="201"/>
      <c r="E58" s="184" t="s">
        <v>133</v>
      </c>
      <c r="F58" s="178"/>
      <c r="G58" s="178"/>
      <c r="H58" s="178"/>
      <c r="I58" s="178"/>
      <c r="J58" s="178"/>
      <c r="K58" s="178"/>
      <c r="M58" s="165"/>
      <c r="N58" s="165"/>
      <c r="O58" s="99"/>
      <c r="P58" s="99"/>
      <c r="Q58" s="99">
        <f>SUM(O55:O57)</f>
        <v>85423364</v>
      </c>
      <c r="R58" s="99"/>
      <c r="S58" s="99"/>
    </row>
    <row r="59" spans="2:19" s="98" customFormat="1" ht="18" customHeight="1">
      <c r="B59" s="167" t="s">
        <v>194</v>
      </c>
      <c r="D59" s="184" t="s">
        <v>207</v>
      </c>
      <c r="E59" s="178"/>
      <c r="F59" s="178"/>
      <c r="G59" s="178"/>
      <c r="H59" s="178"/>
      <c r="I59" s="178"/>
      <c r="J59" s="178"/>
      <c r="K59" s="178"/>
      <c r="M59" s="99"/>
      <c r="N59" s="99"/>
      <c r="O59" s="99"/>
      <c r="P59" s="99"/>
      <c r="Q59" s="100">
        <v>0</v>
      </c>
      <c r="R59" s="99"/>
      <c r="S59" s="99"/>
    </row>
    <row r="60" spans="5:19" s="98" customFormat="1" ht="18" customHeight="1">
      <c r="E60" s="184" t="s">
        <v>60</v>
      </c>
      <c r="F60" s="178"/>
      <c r="G60" s="178"/>
      <c r="H60" s="178"/>
      <c r="I60" s="178"/>
      <c r="J60" s="178"/>
      <c r="K60" s="178"/>
      <c r="M60" s="99"/>
      <c r="N60" s="99"/>
      <c r="O60" s="99"/>
      <c r="P60" s="99"/>
      <c r="Q60" s="99"/>
      <c r="R60" s="99"/>
      <c r="S60" s="108">
        <f>SUM(Q47:Q59)</f>
        <v>779574109</v>
      </c>
    </row>
    <row r="61" spans="1:19" s="98" customFormat="1" ht="18" customHeight="1">
      <c r="A61" s="172" t="s">
        <v>8</v>
      </c>
      <c r="C61" s="184" t="s">
        <v>61</v>
      </c>
      <c r="D61" s="178"/>
      <c r="E61" s="178"/>
      <c r="F61" s="178"/>
      <c r="G61" s="178"/>
      <c r="H61" s="178"/>
      <c r="I61" s="178"/>
      <c r="J61" s="178"/>
      <c r="K61" s="162"/>
      <c r="M61" s="165"/>
      <c r="N61" s="165"/>
      <c r="O61" s="165"/>
      <c r="P61" s="165"/>
      <c r="Q61" s="165"/>
      <c r="R61" s="165"/>
      <c r="S61" s="165"/>
    </row>
    <row r="62" spans="1:19" s="98" customFormat="1" ht="18" customHeight="1">
      <c r="A62" s="172"/>
      <c r="B62" s="166" t="s">
        <v>5</v>
      </c>
      <c r="D62" s="184" t="s">
        <v>208</v>
      </c>
      <c r="E62" s="178"/>
      <c r="F62" s="178"/>
      <c r="G62" s="178"/>
      <c r="H62" s="178"/>
      <c r="I62" s="178"/>
      <c r="J62" s="178"/>
      <c r="K62" s="178"/>
      <c r="M62" s="165"/>
      <c r="N62" s="165"/>
      <c r="O62" s="165"/>
      <c r="P62" s="165"/>
      <c r="Q62" s="99">
        <v>0</v>
      </c>
      <c r="R62" s="165"/>
      <c r="S62" s="165"/>
    </row>
    <row r="63" spans="2:19" s="98" customFormat="1" ht="18" customHeight="1">
      <c r="B63" s="167" t="s">
        <v>200</v>
      </c>
      <c r="D63" s="184" t="s">
        <v>16</v>
      </c>
      <c r="E63" s="178"/>
      <c r="F63" s="178"/>
      <c r="G63" s="178"/>
      <c r="H63" s="178"/>
      <c r="I63" s="178"/>
      <c r="J63" s="178"/>
      <c r="K63" s="178"/>
      <c r="M63" s="99"/>
      <c r="N63" s="99"/>
      <c r="O63" s="99"/>
      <c r="P63" s="99"/>
      <c r="Q63" s="99"/>
      <c r="R63" s="99"/>
      <c r="S63" s="99"/>
    </row>
    <row r="64" spans="3:19" s="98" customFormat="1" ht="18" customHeight="1">
      <c r="C64" s="98" t="s">
        <v>0</v>
      </c>
      <c r="E64" s="184" t="s">
        <v>196</v>
      </c>
      <c r="F64" s="178"/>
      <c r="G64" s="178"/>
      <c r="H64" s="178"/>
      <c r="I64" s="178"/>
      <c r="J64" s="178"/>
      <c r="K64" s="178"/>
      <c r="M64" s="99"/>
      <c r="N64" s="99"/>
      <c r="O64" s="99"/>
      <c r="P64" s="99"/>
      <c r="Q64" s="99"/>
      <c r="R64" s="99"/>
      <c r="S64" s="99"/>
    </row>
    <row r="65" spans="3:19" s="98" customFormat="1" ht="18" customHeight="1">
      <c r="C65" s="168"/>
      <c r="E65" s="184" t="s">
        <v>197</v>
      </c>
      <c r="F65" s="178"/>
      <c r="G65" s="178"/>
      <c r="H65" s="178"/>
      <c r="I65" s="178"/>
      <c r="J65" s="178"/>
      <c r="K65" s="178"/>
      <c r="M65" s="108"/>
      <c r="N65" s="99"/>
      <c r="O65" s="99">
        <v>126843590</v>
      </c>
      <c r="P65" s="99"/>
      <c r="Q65" s="99"/>
      <c r="R65" s="99"/>
      <c r="S65" s="99"/>
    </row>
    <row r="66" spans="3:19" s="98" customFormat="1" ht="18" customHeight="1">
      <c r="C66" s="168" t="s">
        <v>1</v>
      </c>
      <c r="E66" s="184" t="s">
        <v>198</v>
      </c>
      <c r="F66" s="178"/>
      <c r="G66" s="178"/>
      <c r="H66" s="178"/>
      <c r="I66" s="178"/>
      <c r="J66" s="178"/>
      <c r="K66" s="178"/>
      <c r="M66" s="99"/>
      <c r="N66" s="99"/>
      <c r="O66" s="100">
        <v>0</v>
      </c>
      <c r="P66" s="99"/>
      <c r="Q66" s="99"/>
      <c r="R66" s="99"/>
      <c r="S66" s="99"/>
    </row>
    <row r="67" spans="3:19" s="98" customFormat="1" ht="18" customHeight="1">
      <c r="C67" s="200"/>
      <c r="D67" s="201"/>
      <c r="E67" s="184" t="s">
        <v>199</v>
      </c>
      <c r="F67" s="178"/>
      <c r="G67" s="178"/>
      <c r="H67" s="178"/>
      <c r="I67" s="178"/>
      <c r="J67" s="178"/>
      <c r="K67" s="178"/>
      <c r="M67" s="108"/>
      <c r="N67" s="99"/>
      <c r="O67" s="108"/>
      <c r="P67" s="99"/>
      <c r="Q67" s="108">
        <f>SUM(O65:O66)</f>
        <v>126843590</v>
      </c>
      <c r="R67" s="99"/>
      <c r="S67" s="99"/>
    </row>
    <row r="68" spans="2:19" s="98" customFormat="1" ht="18" customHeight="1">
      <c r="B68" s="167" t="s">
        <v>209</v>
      </c>
      <c r="D68" s="184" t="s">
        <v>201</v>
      </c>
      <c r="E68" s="178"/>
      <c r="F68" s="178"/>
      <c r="G68" s="178"/>
      <c r="H68" s="178"/>
      <c r="I68" s="178"/>
      <c r="J68" s="178"/>
      <c r="K68" s="178"/>
      <c r="M68" s="99"/>
      <c r="N68" s="99"/>
      <c r="O68" s="99"/>
      <c r="P68" s="99"/>
      <c r="Q68" s="99"/>
      <c r="R68" s="99"/>
      <c r="S68" s="99"/>
    </row>
    <row r="69" spans="3:19" s="98" customFormat="1" ht="18" customHeight="1">
      <c r="C69" s="98" t="s">
        <v>0</v>
      </c>
      <c r="E69" s="184" t="s">
        <v>196</v>
      </c>
      <c r="F69" s="178"/>
      <c r="G69" s="178"/>
      <c r="H69" s="178"/>
      <c r="I69" s="178"/>
      <c r="J69" s="178"/>
      <c r="K69" s="178"/>
      <c r="M69" s="99"/>
      <c r="N69" s="99"/>
      <c r="O69" s="99"/>
      <c r="P69" s="99"/>
      <c r="Q69" s="99"/>
      <c r="R69" s="99"/>
      <c r="S69" s="99"/>
    </row>
    <row r="70" spans="3:19" s="98" customFormat="1" ht="18" customHeight="1">
      <c r="C70" s="168"/>
      <c r="E70" s="184" t="s">
        <v>202</v>
      </c>
      <c r="F70" s="178"/>
      <c r="G70" s="178"/>
      <c r="H70" s="178"/>
      <c r="I70" s="178"/>
      <c r="J70" s="178"/>
      <c r="K70" s="178"/>
      <c r="M70" s="108"/>
      <c r="N70" s="99"/>
      <c r="O70" s="99">
        <v>0</v>
      </c>
      <c r="P70" s="99"/>
      <c r="Q70" s="99"/>
      <c r="R70" s="99"/>
      <c r="S70" s="99"/>
    </row>
    <row r="71" spans="3:19" s="98" customFormat="1" ht="18" customHeight="1">
      <c r="C71" s="168" t="s">
        <v>1</v>
      </c>
      <c r="E71" s="203" t="s">
        <v>203</v>
      </c>
      <c r="F71" s="203"/>
      <c r="G71" s="203"/>
      <c r="H71" s="203"/>
      <c r="I71" s="203"/>
      <c r="J71" s="203"/>
      <c r="K71" s="203"/>
      <c r="M71" s="99"/>
      <c r="N71" s="99"/>
      <c r="O71" s="100">
        <v>0</v>
      </c>
      <c r="P71" s="99"/>
      <c r="Q71" s="99"/>
      <c r="R71" s="99"/>
      <c r="S71" s="99"/>
    </row>
    <row r="72" spans="3:19" s="98" customFormat="1" ht="18" customHeight="1">
      <c r="C72" s="200"/>
      <c r="D72" s="201"/>
      <c r="E72" s="184" t="s">
        <v>204</v>
      </c>
      <c r="F72" s="178"/>
      <c r="G72" s="178"/>
      <c r="H72" s="178"/>
      <c r="I72" s="178"/>
      <c r="J72" s="178"/>
      <c r="K72" s="178"/>
      <c r="M72" s="108"/>
      <c r="N72" s="99"/>
      <c r="O72" s="108"/>
      <c r="P72" s="99"/>
      <c r="Q72" s="108">
        <f>SUM(O70:O71)</f>
        <v>0</v>
      </c>
      <c r="R72" s="99"/>
      <c r="S72" s="99"/>
    </row>
    <row r="73" spans="2:19" s="98" customFormat="1" ht="18" customHeight="1">
      <c r="B73" s="167" t="s">
        <v>210</v>
      </c>
      <c r="D73" s="184" t="s">
        <v>205</v>
      </c>
      <c r="E73" s="178"/>
      <c r="F73" s="178"/>
      <c r="G73" s="178"/>
      <c r="H73" s="178"/>
      <c r="I73" s="178"/>
      <c r="J73" s="178"/>
      <c r="K73" s="178"/>
      <c r="M73" s="99"/>
      <c r="N73" s="99"/>
      <c r="O73" s="99"/>
      <c r="P73" s="99"/>
      <c r="Q73" s="99">
        <v>0</v>
      </c>
      <c r="R73" s="99"/>
      <c r="S73" s="99"/>
    </row>
    <row r="74" spans="2:19" s="98" customFormat="1" ht="18" customHeight="1">
      <c r="B74" s="167" t="s">
        <v>211</v>
      </c>
      <c r="D74" s="184" t="s">
        <v>115</v>
      </c>
      <c r="E74" s="178"/>
      <c r="F74" s="178"/>
      <c r="G74" s="178"/>
      <c r="H74" s="178"/>
      <c r="I74" s="178"/>
      <c r="J74" s="178"/>
      <c r="K74" s="178"/>
      <c r="M74" s="99"/>
      <c r="N74" s="99"/>
      <c r="O74" s="99"/>
      <c r="P74" s="99"/>
      <c r="Q74" s="99">
        <v>34492804</v>
      </c>
      <c r="R74" s="99"/>
      <c r="S74" s="99"/>
    </row>
    <row r="75" spans="2:19" s="98" customFormat="1" ht="18" customHeight="1">
      <c r="B75" s="167" t="s">
        <v>212</v>
      </c>
      <c r="D75" s="184" t="s">
        <v>213</v>
      </c>
      <c r="E75" s="178"/>
      <c r="F75" s="178"/>
      <c r="G75" s="178"/>
      <c r="H75" s="178"/>
      <c r="I75" s="178"/>
      <c r="J75" s="178"/>
      <c r="K75" s="178"/>
      <c r="M75" s="99"/>
      <c r="N75" s="99"/>
      <c r="O75" s="99"/>
      <c r="P75" s="99"/>
      <c r="Q75" s="99">
        <v>0</v>
      </c>
      <c r="R75" s="99"/>
      <c r="S75" s="99"/>
    </row>
    <row r="76" spans="2:19" s="98" customFormat="1" ht="18" customHeight="1">
      <c r="B76" s="167" t="s">
        <v>214</v>
      </c>
      <c r="D76" s="184" t="s">
        <v>58</v>
      </c>
      <c r="E76" s="178"/>
      <c r="F76" s="178"/>
      <c r="G76" s="178"/>
      <c r="H76" s="178"/>
      <c r="I76" s="178"/>
      <c r="J76" s="178"/>
      <c r="K76" s="178"/>
      <c r="M76" s="99"/>
      <c r="N76" s="99"/>
      <c r="O76" s="99"/>
      <c r="P76" s="99"/>
      <c r="Q76" s="99"/>
      <c r="R76" s="99"/>
      <c r="S76" s="99"/>
    </row>
    <row r="77" spans="2:19" s="98" customFormat="1" ht="18" customHeight="1">
      <c r="B77" s="166"/>
      <c r="C77" s="98" t="s">
        <v>0</v>
      </c>
      <c r="E77" s="184" t="s">
        <v>171</v>
      </c>
      <c r="F77" s="178"/>
      <c r="G77" s="178"/>
      <c r="H77" s="178"/>
      <c r="I77" s="178"/>
      <c r="J77" s="178"/>
      <c r="K77" s="178"/>
      <c r="M77" s="165"/>
      <c r="N77" s="165"/>
      <c r="O77" s="99">
        <v>0</v>
      </c>
      <c r="P77" s="99"/>
      <c r="Q77" s="99"/>
      <c r="R77" s="99"/>
      <c r="S77" s="99"/>
    </row>
    <row r="78" spans="2:19" s="98" customFormat="1" ht="18" customHeight="1">
      <c r="B78" s="166"/>
      <c r="C78" s="168" t="s">
        <v>1</v>
      </c>
      <c r="E78" s="184" t="s">
        <v>215</v>
      </c>
      <c r="F78" s="178"/>
      <c r="G78" s="178"/>
      <c r="H78" s="178"/>
      <c r="I78" s="178"/>
      <c r="J78" s="178"/>
      <c r="K78" s="178"/>
      <c r="M78" s="165"/>
      <c r="N78" s="165"/>
      <c r="O78" s="99">
        <v>2291000</v>
      </c>
      <c r="P78" s="99"/>
      <c r="Q78" s="99"/>
      <c r="R78" s="99"/>
      <c r="S78" s="99"/>
    </row>
    <row r="79" spans="2:19" s="98" customFormat="1" ht="18" customHeight="1">
      <c r="B79" s="166"/>
      <c r="C79" s="168" t="s">
        <v>2</v>
      </c>
      <c r="E79" s="184" t="s">
        <v>59</v>
      </c>
      <c r="F79" s="178"/>
      <c r="G79" s="178"/>
      <c r="H79" s="178"/>
      <c r="I79" s="178"/>
      <c r="J79" s="178"/>
      <c r="K79" s="178"/>
      <c r="M79" s="165"/>
      <c r="N79" s="165"/>
      <c r="O79" s="99">
        <v>0</v>
      </c>
      <c r="P79" s="99"/>
      <c r="Q79" s="99"/>
      <c r="R79" s="99"/>
      <c r="S79" s="99"/>
    </row>
    <row r="80" spans="2:19" s="98" customFormat="1" ht="18" customHeight="1">
      <c r="B80" s="166"/>
      <c r="C80" s="168" t="s">
        <v>3</v>
      </c>
      <c r="E80" s="184" t="s">
        <v>206</v>
      </c>
      <c r="F80" s="178"/>
      <c r="G80" s="178"/>
      <c r="H80" s="178"/>
      <c r="I80" s="178"/>
      <c r="J80" s="178"/>
      <c r="K80" s="178"/>
      <c r="M80" s="165"/>
      <c r="N80" s="165"/>
      <c r="O80" s="100">
        <v>0</v>
      </c>
      <c r="P80" s="99"/>
      <c r="Q80" s="99"/>
      <c r="R80" s="99"/>
      <c r="S80" s="99"/>
    </row>
    <row r="81" spans="5:19" s="98" customFormat="1" ht="18" customHeight="1">
      <c r="E81" s="184" t="s">
        <v>133</v>
      </c>
      <c r="F81" s="178"/>
      <c r="G81" s="178"/>
      <c r="H81" s="178"/>
      <c r="I81" s="178"/>
      <c r="J81" s="178"/>
      <c r="K81" s="178"/>
      <c r="M81" s="165"/>
      <c r="N81" s="165"/>
      <c r="O81" s="99"/>
      <c r="P81" s="99"/>
      <c r="Q81" s="99">
        <f>SUM(O77:O80)</f>
        <v>2291000</v>
      </c>
      <c r="R81" s="99"/>
      <c r="S81" s="99"/>
    </row>
    <row r="82" spans="2:19" s="98" customFormat="1" ht="18" customHeight="1">
      <c r="B82" s="167" t="s">
        <v>256</v>
      </c>
      <c r="D82" s="184" t="s">
        <v>62</v>
      </c>
      <c r="E82" s="178"/>
      <c r="F82" s="178"/>
      <c r="G82" s="178"/>
      <c r="H82" s="178"/>
      <c r="I82" s="178"/>
      <c r="J82" s="178"/>
      <c r="K82" s="178"/>
      <c r="M82" s="99"/>
      <c r="N82" s="99"/>
      <c r="O82" s="99"/>
      <c r="P82" s="99"/>
      <c r="Q82" s="100">
        <v>17091451</v>
      </c>
      <c r="R82" s="99"/>
      <c r="S82" s="99"/>
    </row>
    <row r="83" spans="5:19" s="98" customFormat="1" ht="18" customHeight="1">
      <c r="E83" s="184" t="s">
        <v>63</v>
      </c>
      <c r="F83" s="178"/>
      <c r="G83" s="178"/>
      <c r="H83" s="178"/>
      <c r="I83" s="178"/>
      <c r="J83" s="178"/>
      <c r="K83" s="178"/>
      <c r="M83" s="99"/>
      <c r="N83" s="99"/>
      <c r="O83" s="99"/>
      <c r="P83" s="99"/>
      <c r="Q83" s="99"/>
      <c r="R83" s="99"/>
      <c r="S83" s="108">
        <f>SUM(Q67:Q82)</f>
        <v>180718845</v>
      </c>
    </row>
    <row r="84" spans="13:19" s="87" customFormat="1" ht="18" customHeight="1">
      <c r="M84" s="173"/>
      <c r="N84" s="173"/>
      <c r="O84" s="173"/>
      <c r="P84" s="173"/>
      <c r="Q84" s="173"/>
      <c r="R84" s="173"/>
      <c r="S84" s="173"/>
    </row>
    <row r="85" spans="1:19" s="98" customFormat="1" ht="18" customHeight="1">
      <c r="A85" s="172" t="s">
        <v>9</v>
      </c>
      <c r="C85" s="184" t="s">
        <v>216</v>
      </c>
      <c r="D85" s="178"/>
      <c r="E85" s="178"/>
      <c r="F85" s="178"/>
      <c r="G85" s="178"/>
      <c r="H85" s="178"/>
      <c r="I85" s="178"/>
      <c r="J85" s="178"/>
      <c r="K85" s="162"/>
      <c r="M85" s="165"/>
      <c r="N85" s="165"/>
      <c r="O85" s="165"/>
      <c r="P85" s="165"/>
      <c r="Q85" s="165"/>
      <c r="R85" s="165"/>
      <c r="S85" s="165"/>
    </row>
    <row r="86" spans="1:19" s="98" customFormat="1" ht="18" customHeight="1">
      <c r="A86" s="172"/>
      <c r="B86" s="166" t="s">
        <v>5</v>
      </c>
      <c r="D86" s="184" t="s">
        <v>217</v>
      </c>
      <c r="E86" s="178"/>
      <c r="F86" s="178"/>
      <c r="G86" s="178"/>
      <c r="H86" s="178"/>
      <c r="I86" s="178"/>
      <c r="J86" s="178"/>
      <c r="K86" s="178"/>
      <c r="M86" s="165"/>
      <c r="N86" s="165"/>
      <c r="O86" s="165"/>
      <c r="P86" s="165"/>
      <c r="Q86" s="165">
        <v>3661737847</v>
      </c>
      <c r="R86" s="165"/>
      <c r="S86" s="165"/>
    </row>
    <row r="87" spans="2:19" s="98" customFormat="1" ht="18" customHeight="1">
      <c r="B87" s="199" t="s">
        <v>218</v>
      </c>
      <c r="C87" s="193"/>
      <c r="D87" s="184" t="s">
        <v>217</v>
      </c>
      <c r="E87" s="178"/>
      <c r="F87" s="178"/>
      <c r="G87" s="178"/>
      <c r="H87" s="178"/>
      <c r="I87" s="178"/>
      <c r="J87" s="178"/>
      <c r="K87" s="178"/>
      <c r="M87" s="99"/>
      <c r="N87" s="99"/>
      <c r="O87" s="99"/>
      <c r="P87" s="99"/>
      <c r="Q87" s="99"/>
      <c r="R87" s="99"/>
      <c r="S87" s="99"/>
    </row>
    <row r="88" spans="2:19" s="98" customFormat="1" ht="18" customHeight="1">
      <c r="B88" s="193"/>
      <c r="C88" s="193"/>
      <c r="D88" s="184" t="s">
        <v>219</v>
      </c>
      <c r="E88" s="178"/>
      <c r="F88" s="178"/>
      <c r="G88" s="178"/>
      <c r="H88" s="178"/>
      <c r="I88" s="178"/>
      <c r="J88" s="178"/>
      <c r="K88" s="178"/>
      <c r="M88" s="99"/>
      <c r="N88" s="99"/>
      <c r="O88" s="99"/>
      <c r="P88" s="99"/>
      <c r="Q88" s="100">
        <v>-2262843926</v>
      </c>
      <c r="R88" s="99"/>
      <c r="S88" s="99"/>
    </row>
    <row r="89" spans="3:19" s="98" customFormat="1" ht="18" customHeight="1">
      <c r="C89" s="168"/>
      <c r="E89" s="184" t="s">
        <v>220</v>
      </c>
      <c r="F89" s="178"/>
      <c r="G89" s="178"/>
      <c r="H89" s="178"/>
      <c r="I89" s="178"/>
      <c r="J89" s="178"/>
      <c r="K89" s="178"/>
      <c r="M89" s="99"/>
      <c r="N89" s="99"/>
      <c r="O89" s="108"/>
      <c r="P89" s="99"/>
      <c r="Q89" s="99"/>
      <c r="R89" s="99"/>
      <c r="S89" s="100">
        <f>SUM(Q86:Q88)</f>
        <v>1398893921</v>
      </c>
    </row>
    <row r="90" spans="5:19" s="98" customFormat="1" ht="18" customHeight="1">
      <c r="E90" s="184" t="s">
        <v>221</v>
      </c>
      <c r="F90" s="178"/>
      <c r="G90" s="178"/>
      <c r="H90" s="178"/>
      <c r="I90" s="178"/>
      <c r="J90" s="178"/>
      <c r="K90" s="178"/>
      <c r="M90" s="108"/>
      <c r="N90" s="99"/>
      <c r="O90" s="108"/>
      <c r="P90" s="99"/>
      <c r="Q90" s="108"/>
      <c r="R90" s="99"/>
      <c r="S90" s="108">
        <f>SUM(S60:S89)</f>
        <v>2359186875</v>
      </c>
    </row>
    <row r="91" spans="1:19" s="163" customFormat="1" ht="19.5" customHeight="1">
      <c r="A91" s="188" t="s">
        <v>122</v>
      </c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96"/>
      <c r="O91" s="196"/>
      <c r="P91" s="196"/>
      <c r="Q91" s="196"/>
      <c r="R91" s="196"/>
      <c r="S91" s="196"/>
    </row>
    <row r="92" spans="1:19" s="98" customFormat="1" ht="18" customHeight="1">
      <c r="A92" s="172" t="s">
        <v>225</v>
      </c>
      <c r="C92" s="178" t="s">
        <v>64</v>
      </c>
      <c r="D92" s="178"/>
      <c r="E92" s="178"/>
      <c r="F92" s="178"/>
      <c r="G92" s="178"/>
      <c r="H92" s="178"/>
      <c r="I92" s="178"/>
      <c r="J92" s="178"/>
      <c r="M92" s="165"/>
      <c r="N92" s="165"/>
      <c r="O92" s="165"/>
      <c r="P92" s="165"/>
      <c r="Q92" s="165"/>
      <c r="R92" s="165"/>
      <c r="S92" s="108"/>
    </row>
    <row r="93" spans="1:19" s="98" customFormat="1" ht="18" customHeight="1">
      <c r="A93" s="172"/>
      <c r="B93" s="172" t="s">
        <v>257</v>
      </c>
      <c r="C93" s="162"/>
      <c r="D93" s="184" t="s">
        <v>64</v>
      </c>
      <c r="E93" s="178"/>
      <c r="F93" s="178"/>
      <c r="G93" s="178"/>
      <c r="H93" s="178"/>
      <c r="I93" s="178"/>
      <c r="J93" s="178"/>
      <c r="K93" s="178"/>
      <c r="M93" s="165"/>
      <c r="N93" s="165"/>
      <c r="O93" s="165"/>
      <c r="P93" s="165"/>
      <c r="Q93" s="165"/>
      <c r="R93" s="165"/>
      <c r="S93" s="108"/>
    </row>
    <row r="94" spans="1:19" s="98" customFormat="1" ht="18" customHeight="1">
      <c r="A94" s="172"/>
      <c r="C94" s="98" t="s">
        <v>0</v>
      </c>
      <c r="E94" s="184" t="s">
        <v>239</v>
      </c>
      <c r="F94" s="178"/>
      <c r="G94" s="178"/>
      <c r="H94" s="178"/>
      <c r="I94" s="178"/>
      <c r="J94" s="178"/>
      <c r="K94" s="178"/>
      <c r="M94" s="165"/>
      <c r="N94" s="165"/>
      <c r="O94" s="165">
        <v>122969407</v>
      </c>
      <c r="P94" s="165"/>
      <c r="Q94" s="165"/>
      <c r="R94" s="165"/>
      <c r="S94" s="108"/>
    </row>
    <row r="95" spans="1:19" s="98" customFormat="1" ht="18" customHeight="1">
      <c r="A95" s="172"/>
      <c r="C95" s="168" t="s">
        <v>1</v>
      </c>
      <c r="E95" s="184" t="s">
        <v>240</v>
      </c>
      <c r="F95" s="178"/>
      <c r="G95" s="178"/>
      <c r="H95" s="178"/>
      <c r="I95" s="178"/>
      <c r="J95" s="178"/>
      <c r="K95" s="178"/>
      <c r="M95" s="165"/>
      <c r="N95" s="165"/>
      <c r="O95" s="165">
        <v>249905000</v>
      </c>
      <c r="P95" s="165"/>
      <c r="Q95" s="165"/>
      <c r="R95" s="165"/>
      <c r="S95" s="108"/>
    </row>
    <row r="96" spans="1:19" s="98" customFormat="1" ht="18" customHeight="1">
      <c r="A96" s="172"/>
      <c r="C96" s="168" t="s">
        <v>2</v>
      </c>
      <c r="E96" s="184" t="s">
        <v>241</v>
      </c>
      <c r="F96" s="178"/>
      <c r="G96" s="178"/>
      <c r="H96" s="178"/>
      <c r="I96" s="178"/>
      <c r="J96" s="178"/>
      <c r="K96" s="178"/>
      <c r="M96" s="165"/>
      <c r="N96" s="165"/>
      <c r="O96" s="176">
        <v>787028297</v>
      </c>
      <c r="P96" s="165"/>
      <c r="Q96" s="176">
        <f>SUM(O94:O96)</f>
        <v>1159902704</v>
      </c>
      <c r="R96" s="165"/>
      <c r="S96" s="108"/>
    </row>
    <row r="97" spans="1:19" s="98" customFormat="1" ht="18" customHeight="1">
      <c r="A97" s="172"/>
      <c r="C97" s="168"/>
      <c r="E97" s="184" t="s">
        <v>242</v>
      </c>
      <c r="F97" s="178"/>
      <c r="G97" s="178"/>
      <c r="H97" s="178"/>
      <c r="I97" s="178"/>
      <c r="J97" s="178"/>
      <c r="K97" s="178"/>
      <c r="M97" s="165"/>
      <c r="N97" s="165"/>
      <c r="O97" s="165"/>
      <c r="P97" s="165"/>
      <c r="Q97" s="165"/>
      <c r="R97" s="165"/>
      <c r="S97" s="100">
        <f>Q96</f>
        <v>1159902704</v>
      </c>
    </row>
    <row r="98" spans="1:19" s="98" customFormat="1" ht="18" customHeight="1">
      <c r="A98" s="172" t="s">
        <v>226</v>
      </c>
      <c r="C98" s="178" t="s">
        <v>65</v>
      </c>
      <c r="D98" s="178"/>
      <c r="E98" s="178"/>
      <c r="F98" s="178"/>
      <c r="G98" s="178"/>
      <c r="H98" s="178"/>
      <c r="I98" s="178"/>
      <c r="J98" s="178"/>
      <c r="M98" s="165"/>
      <c r="N98" s="165"/>
      <c r="O98" s="99"/>
      <c r="P98" s="99"/>
      <c r="Q98" s="99"/>
      <c r="R98" s="99"/>
      <c r="S98" s="99"/>
    </row>
    <row r="99" spans="2:19" s="98" customFormat="1" ht="18" customHeight="1">
      <c r="B99" s="166" t="s">
        <v>227</v>
      </c>
      <c r="D99" s="178" t="s">
        <v>66</v>
      </c>
      <c r="E99" s="178"/>
      <c r="F99" s="178"/>
      <c r="G99" s="178"/>
      <c r="H99" s="178"/>
      <c r="I99" s="178"/>
      <c r="J99" s="178"/>
      <c r="K99" s="178"/>
      <c r="M99" s="165"/>
      <c r="N99" s="165"/>
      <c r="O99" s="99"/>
      <c r="P99" s="99"/>
      <c r="Q99" s="99"/>
      <c r="R99" s="99"/>
      <c r="S99" s="99"/>
    </row>
    <row r="100" spans="2:19" s="98" customFormat="1" ht="18" customHeight="1">
      <c r="B100" s="166"/>
      <c r="C100" s="98" t="s">
        <v>224</v>
      </c>
      <c r="E100" s="184" t="s">
        <v>33</v>
      </c>
      <c r="F100" s="178"/>
      <c r="G100" s="178"/>
      <c r="H100" s="178"/>
      <c r="I100" s="178"/>
      <c r="J100" s="178"/>
      <c r="K100" s="178"/>
      <c r="M100" s="165"/>
      <c r="N100" s="165"/>
      <c r="O100" s="99">
        <v>39892500</v>
      </c>
      <c r="P100" s="99"/>
      <c r="Q100" s="99"/>
      <c r="R100" s="99"/>
      <c r="S100" s="99"/>
    </row>
    <row r="101" spans="3:19" s="98" customFormat="1" ht="18" customHeight="1">
      <c r="C101" s="98" t="s">
        <v>1</v>
      </c>
      <c r="E101" s="179" t="s">
        <v>34</v>
      </c>
      <c r="F101" s="179"/>
      <c r="G101" s="179"/>
      <c r="H101" s="179"/>
      <c r="I101" s="179"/>
      <c r="J101" s="179"/>
      <c r="K101" s="179"/>
      <c r="M101" s="165"/>
      <c r="N101" s="165"/>
      <c r="O101" s="100">
        <f>1401403+221423+14769146</f>
        <v>16391972</v>
      </c>
      <c r="P101" s="99"/>
      <c r="Q101" s="99"/>
      <c r="R101" s="99"/>
      <c r="S101" s="99"/>
    </row>
    <row r="102" spans="5:19" s="98" customFormat="1" ht="18" customHeight="1">
      <c r="E102" s="178" t="s">
        <v>67</v>
      </c>
      <c r="F102" s="178"/>
      <c r="G102" s="178"/>
      <c r="H102" s="178"/>
      <c r="I102" s="178"/>
      <c r="J102" s="178"/>
      <c r="K102" s="178"/>
      <c r="M102" s="165"/>
      <c r="N102" s="165"/>
      <c r="O102" s="99"/>
      <c r="P102" s="99"/>
      <c r="Q102" s="99">
        <f>SUM(O100:O101)</f>
        <v>56284472</v>
      </c>
      <c r="R102" s="99"/>
      <c r="S102" s="99"/>
    </row>
    <row r="103" spans="2:19" s="98" customFormat="1" ht="18" customHeight="1">
      <c r="B103" s="166" t="s">
        <v>228</v>
      </c>
      <c r="D103" s="178" t="s">
        <v>68</v>
      </c>
      <c r="E103" s="178"/>
      <c r="F103" s="178"/>
      <c r="G103" s="178"/>
      <c r="H103" s="178"/>
      <c r="I103" s="178"/>
      <c r="J103" s="178"/>
      <c r="K103" s="178"/>
      <c r="M103" s="165"/>
      <c r="N103" s="165"/>
      <c r="O103" s="99"/>
      <c r="P103" s="99"/>
      <c r="Q103" s="99"/>
      <c r="R103" s="99"/>
      <c r="S103" s="99"/>
    </row>
    <row r="104" spans="2:19" s="98" customFormat="1" ht="18" customHeight="1">
      <c r="B104" s="166"/>
      <c r="C104" s="98" t="s">
        <v>224</v>
      </c>
      <c r="E104" s="178" t="s">
        <v>31</v>
      </c>
      <c r="F104" s="178"/>
      <c r="G104" s="178"/>
      <c r="H104" s="178"/>
      <c r="I104" s="178"/>
      <c r="J104" s="178"/>
      <c r="K104" s="178"/>
      <c r="M104" s="165"/>
      <c r="N104" s="165"/>
      <c r="O104" s="99">
        <v>0</v>
      </c>
      <c r="P104" s="99"/>
      <c r="Q104" s="99"/>
      <c r="R104" s="99"/>
      <c r="S104" s="99"/>
    </row>
    <row r="105" spans="2:19" s="98" customFormat="1" ht="18" customHeight="1">
      <c r="B105" s="166"/>
      <c r="C105" s="197" t="s">
        <v>1</v>
      </c>
      <c r="D105" s="198"/>
      <c r="E105" s="184" t="s">
        <v>244</v>
      </c>
      <c r="F105" s="178"/>
      <c r="G105" s="178"/>
      <c r="H105" s="178"/>
      <c r="I105" s="178"/>
      <c r="J105" s="178"/>
      <c r="K105" s="178"/>
      <c r="M105" s="165"/>
      <c r="N105" s="165"/>
      <c r="O105" s="99">
        <v>63300000</v>
      </c>
      <c r="P105" s="99"/>
      <c r="Q105" s="99"/>
      <c r="R105" s="99"/>
      <c r="S105" s="99"/>
    </row>
    <row r="106" spans="2:19" s="98" customFormat="1" ht="18" customHeight="1">
      <c r="B106" s="166"/>
      <c r="C106" s="168" t="s">
        <v>2</v>
      </c>
      <c r="E106" s="184" t="s">
        <v>32</v>
      </c>
      <c r="F106" s="178"/>
      <c r="G106" s="178"/>
      <c r="H106" s="178"/>
      <c r="I106" s="178"/>
      <c r="J106" s="178"/>
      <c r="K106" s="178"/>
      <c r="M106" s="165"/>
      <c r="N106" s="165"/>
      <c r="O106" s="99">
        <v>7206706</v>
      </c>
      <c r="P106" s="99"/>
      <c r="Q106" s="99"/>
      <c r="R106" s="99"/>
      <c r="S106" s="99"/>
    </row>
    <row r="107" spans="2:19" s="98" customFormat="1" ht="18" customHeight="1">
      <c r="B107" s="166"/>
      <c r="C107" s="168" t="s">
        <v>243</v>
      </c>
      <c r="E107" s="195" t="s">
        <v>237</v>
      </c>
      <c r="F107" s="195"/>
      <c r="G107" s="195"/>
      <c r="H107" s="195"/>
      <c r="I107" s="195"/>
      <c r="J107" s="195"/>
      <c r="K107" s="195"/>
      <c r="M107" s="165"/>
      <c r="N107" s="165"/>
      <c r="O107" s="108"/>
      <c r="P107" s="99"/>
      <c r="Q107" s="99"/>
      <c r="R107" s="99"/>
      <c r="S107" s="99"/>
    </row>
    <row r="108" spans="2:19" s="98" customFormat="1" ht="18" customHeight="1">
      <c r="B108" s="166"/>
      <c r="E108" s="194" t="s">
        <v>65</v>
      </c>
      <c r="F108" s="194"/>
      <c r="G108" s="194"/>
      <c r="H108" s="194"/>
      <c r="I108" s="194"/>
      <c r="J108" s="194"/>
      <c r="K108" s="194"/>
      <c r="M108" s="165"/>
      <c r="N108" s="165"/>
      <c r="O108" s="100">
        <v>46778330</v>
      </c>
      <c r="P108" s="99"/>
      <c r="Q108" s="99"/>
      <c r="R108" s="99"/>
      <c r="S108" s="99"/>
    </row>
    <row r="109" spans="5:19" s="98" customFormat="1" ht="18" customHeight="1">
      <c r="E109" s="178" t="s">
        <v>69</v>
      </c>
      <c r="F109" s="178"/>
      <c r="G109" s="178"/>
      <c r="H109" s="178"/>
      <c r="I109" s="178"/>
      <c r="J109" s="178"/>
      <c r="K109" s="178"/>
      <c r="M109" s="165"/>
      <c r="N109" s="165"/>
      <c r="O109" s="99"/>
      <c r="P109" s="99"/>
      <c r="Q109" s="100">
        <f>O104+O105+O106+O108</f>
        <v>117285036</v>
      </c>
      <c r="R109" s="99"/>
      <c r="S109" s="99"/>
    </row>
    <row r="110" spans="5:19" s="98" customFormat="1" ht="18" customHeight="1">
      <c r="E110" s="178" t="s">
        <v>70</v>
      </c>
      <c r="F110" s="178"/>
      <c r="G110" s="178"/>
      <c r="H110" s="178"/>
      <c r="I110" s="178"/>
      <c r="J110" s="178"/>
      <c r="K110" s="178"/>
      <c r="M110" s="165"/>
      <c r="N110" s="165"/>
      <c r="O110" s="99"/>
      <c r="P110" s="99"/>
      <c r="Q110" s="99"/>
      <c r="R110" s="99"/>
      <c r="S110" s="100">
        <f>Q102+Q109</f>
        <v>173569508</v>
      </c>
    </row>
    <row r="111" spans="5:19" s="98" customFormat="1" ht="18" customHeight="1">
      <c r="E111" s="178" t="s">
        <v>71</v>
      </c>
      <c r="F111" s="178"/>
      <c r="G111" s="178"/>
      <c r="H111" s="178"/>
      <c r="I111" s="178"/>
      <c r="J111" s="178"/>
      <c r="K111" s="178"/>
      <c r="M111" s="165"/>
      <c r="N111" s="165"/>
      <c r="O111" s="99"/>
      <c r="P111" s="99"/>
      <c r="Q111" s="99"/>
      <c r="R111" s="99"/>
      <c r="S111" s="169">
        <f>S97+S110</f>
        <v>1333472212</v>
      </c>
    </row>
    <row r="112" spans="5:19" s="98" customFormat="1" ht="18" customHeight="1" thickBot="1">
      <c r="E112" s="178" t="s">
        <v>72</v>
      </c>
      <c r="F112" s="178"/>
      <c r="G112" s="178"/>
      <c r="H112" s="178"/>
      <c r="I112" s="178"/>
      <c r="J112" s="178"/>
      <c r="K112" s="178"/>
      <c r="M112" s="165"/>
      <c r="N112" s="165"/>
      <c r="O112" s="99"/>
      <c r="P112" s="99"/>
      <c r="Q112" s="99"/>
      <c r="R112" s="99"/>
      <c r="S112" s="170">
        <f>S90+S111</f>
        <v>3692659087</v>
      </c>
    </row>
    <row r="113" spans="5:19" s="87" customFormat="1" ht="18" customHeight="1" thickTop="1">
      <c r="E113" s="174"/>
      <c r="F113" s="174"/>
      <c r="G113" s="174"/>
      <c r="H113" s="174"/>
      <c r="I113" s="174"/>
      <c r="J113" s="174"/>
      <c r="K113" s="174"/>
      <c r="M113" s="109"/>
      <c r="N113" s="109"/>
      <c r="O113" s="173"/>
      <c r="P113" s="173"/>
      <c r="Q113" s="173"/>
      <c r="R113" s="173"/>
      <c r="S113" s="90"/>
    </row>
    <row r="114" spans="2:20" s="87" customFormat="1" ht="18" customHeight="1"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3"/>
    </row>
    <row r="115" spans="1:19" s="87" customFormat="1" ht="18" customHeight="1">
      <c r="A115" s="87" t="s">
        <v>229</v>
      </c>
      <c r="B115" s="192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</row>
    <row r="116" spans="13:19" s="87" customFormat="1" ht="18" customHeight="1">
      <c r="M116" s="109"/>
      <c r="N116" s="109"/>
      <c r="O116" s="109"/>
      <c r="P116" s="109"/>
      <c r="Q116" s="109"/>
      <c r="R116" s="109"/>
      <c r="S116" s="109"/>
    </row>
    <row r="117" spans="13:19" ht="18" customHeight="1">
      <c r="M117" s="26"/>
      <c r="N117" s="26"/>
      <c r="O117" s="26"/>
      <c r="P117" s="26"/>
      <c r="Q117" s="26"/>
      <c r="R117" s="26"/>
      <c r="S117" s="26"/>
    </row>
    <row r="118" spans="13:19" ht="18" customHeight="1">
      <c r="M118" s="26"/>
      <c r="N118" s="26"/>
      <c r="O118" s="26"/>
      <c r="P118" s="26"/>
      <c r="Q118" s="26"/>
      <c r="R118" s="26"/>
      <c r="S118" s="26"/>
    </row>
    <row r="119" spans="13:19" ht="18" customHeight="1">
      <c r="M119" s="26"/>
      <c r="N119" s="26"/>
      <c r="O119" s="26"/>
      <c r="P119" s="26"/>
      <c r="Q119" s="26"/>
      <c r="R119" s="26"/>
      <c r="S119" s="26"/>
    </row>
    <row r="120" spans="13:19" ht="18" customHeight="1">
      <c r="M120" s="26"/>
      <c r="N120" s="26"/>
      <c r="O120" s="26"/>
      <c r="P120" s="26"/>
      <c r="Q120" s="26"/>
      <c r="R120" s="26"/>
      <c r="S120" s="26"/>
    </row>
    <row r="121" spans="13:19" ht="18" customHeight="1">
      <c r="M121" s="26"/>
      <c r="N121" s="26"/>
      <c r="O121" s="26"/>
      <c r="P121" s="26"/>
      <c r="Q121" s="26"/>
      <c r="R121" s="26"/>
      <c r="S121" s="26"/>
    </row>
    <row r="122" spans="13:19" ht="18" customHeight="1">
      <c r="M122" s="26"/>
      <c r="N122" s="26"/>
      <c r="O122" s="26"/>
      <c r="P122" s="26"/>
      <c r="Q122" s="26"/>
      <c r="R122" s="26"/>
      <c r="S122" s="26"/>
    </row>
    <row r="123" spans="13:19" ht="18" customHeight="1">
      <c r="M123" s="26"/>
      <c r="N123" s="26"/>
      <c r="O123" s="26"/>
      <c r="P123" s="26"/>
      <c r="Q123" s="26"/>
      <c r="R123" s="26"/>
      <c r="S123" s="26"/>
    </row>
    <row r="124" spans="13:19" ht="18" customHeight="1">
      <c r="M124" s="26"/>
      <c r="N124" s="26"/>
      <c r="O124" s="26"/>
      <c r="P124" s="26"/>
      <c r="Q124" s="26"/>
      <c r="R124" s="26"/>
      <c r="S124" s="26"/>
    </row>
    <row r="125" spans="13:19" ht="18" customHeight="1">
      <c r="M125" s="26"/>
      <c r="N125" s="26"/>
      <c r="O125" s="26"/>
      <c r="P125" s="26"/>
      <c r="Q125" s="26"/>
      <c r="R125" s="26"/>
      <c r="S125" s="26"/>
    </row>
    <row r="126" spans="13:19" ht="18" customHeight="1">
      <c r="M126" s="26"/>
      <c r="N126" s="26"/>
      <c r="O126" s="26"/>
      <c r="P126" s="26"/>
      <c r="Q126" s="26"/>
      <c r="R126" s="26"/>
      <c r="S126" s="26"/>
    </row>
    <row r="127" spans="13:19" ht="18" customHeight="1">
      <c r="M127" s="26"/>
      <c r="N127" s="26"/>
      <c r="O127" s="26"/>
      <c r="P127" s="26"/>
      <c r="Q127" s="26"/>
      <c r="R127" s="26"/>
      <c r="S127" s="26"/>
    </row>
  </sheetData>
  <sheetProtection/>
  <mergeCells count="117">
    <mergeCell ref="E105:K105"/>
    <mergeCell ref="D74:K74"/>
    <mergeCell ref="A2:S3"/>
    <mergeCell ref="A1:S1"/>
    <mergeCell ref="R4:S4"/>
    <mergeCell ref="E9:K9"/>
    <mergeCell ref="E10:K10"/>
    <mergeCell ref="E11:K11"/>
    <mergeCell ref="E12:K12"/>
    <mergeCell ref="E26:K26"/>
    <mergeCell ref="E69:K69"/>
    <mergeCell ref="E70:K70"/>
    <mergeCell ref="E71:K71"/>
    <mergeCell ref="C72:D72"/>
    <mergeCell ref="E66:K66"/>
    <mergeCell ref="D63:K63"/>
    <mergeCell ref="D59:K59"/>
    <mergeCell ref="E60:K60"/>
    <mergeCell ref="E58:K58"/>
    <mergeCell ref="E57:K57"/>
    <mergeCell ref="C52:D52"/>
    <mergeCell ref="E50:K50"/>
    <mergeCell ref="E56:K56"/>
    <mergeCell ref="D48:K48"/>
    <mergeCell ref="C42:J42"/>
    <mergeCell ref="D43:K43"/>
    <mergeCell ref="E46:K46"/>
    <mergeCell ref="E47:K47"/>
    <mergeCell ref="C47:D47"/>
    <mergeCell ref="E44:K44"/>
    <mergeCell ref="E24:K24"/>
    <mergeCell ref="E38:K38"/>
    <mergeCell ref="D36:K36"/>
    <mergeCell ref="E21:K21"/>
    <mergeCell ref="E22:K22"/>
    <mergeCell ref="E30:K30"/>
    <mergeCell ref="E31:K31"/>
    <mergeCell ref="E25:K25"/>
    <mergeCell ref="D33:K33"/>
    <mergeCell ref="D23:K23"/>
    <mergeCell ref="E13:K13"/>
    <mergeCell ref="E16:K16"/>
    <mergeCell ref="E51:K51"/>
    <mergeCell ref="E52:K52"/>
    <mergeCell ref="E39:K39"/>
    <mergeCell ref="A41:S41"/>
    <mergeCell ref="D27:K27"/>
    <mergeCell ref="D37:K37"/>
    <mergeCell ref="C32:J32"/>
    <mergeCell ref="E20:K20"/>
    <mergeCell ref="A5:S5"/>
    <mergeCell ref="E28:K28"/>
    <mergeCell ref="E15:K15"/>
    <mergeCell ref="E18:K18"/>
    <mergeCell ref="E19:K19"/>
    <mergeCell ref="C6:J6"/>
    <mergeCell ref="E14:K14"/>
    <mergeCell ref="D7:K7"/>
    <mergeCell ref="E8:K8"/>
    <mergeCell ref="E17:K17"/>
    <mergeCell ref="E29:K29"/>
    <mergeCell ref="D35:K35"/>
    <mergeCell ref="C61:J61"/>
    <mergeCell ref="C58:D58"/>
    <mergeCell ref="D34:K34"/>
    <mergeCell ref="E55:K55"/>
    <mergeCell ref="E45:K45"/>
    <mergeCell ref="E49:K49"/>
    <mergeCell ref="D54:K54"/>
    <mergeCell ref="D53:K53"/>
    <mergeCell ref="D75:K75"/>
    <mergeCell ref="D76:K76"/>
    <mergeCell ref="E77:K77"/>
    <mergeCell ref="E78:K78"/>
    <mergeCell ref="E65:K65"/>
    <mergeCell ref="E64:K64"/>
    <mergeCell ref="C67:D67"/>
    <mergeCell ref="D73:K73"/>
    <mergeCell ref="E72:K72"/>
    <mergeCell ref="D68:K68"/>
    <mergeCell ref="D62:K62"/>
    <mergeCell ref="E79:K79"/>
    <mergeCell ref="E80:K80"/>
    <mergeCell ref="E67:K67"/>
    <mergeCell ref="B87:C88"/>
    <mergeCell ref="E81:K81"/>
    <mergeCell ref="D82:K82"/>
    <mergeCell ref="E83:K83"/>
    <mergeCell ref="C85:J85"/>
    <mergeCell ref="D86:K86"/>
    <mergeCell ref="D87:K87"/>
    <mergeCell ref="D88:K88"/>
    <mergeCell ref="E94:K94"/>
    <mergeCell ref="E95:K95"/>
    <mergeCell ref="E96:K96"/>
    <mergeCell ref="E97:K97"/>
    <mergeCell ref="D93:K93"/>
    <mergeCell ref="E108:K108"/>
    <mergeCell ref="E107:K107"/>
    <mergeCell ref="D103:K103"/>
    <mergeCell ref="E90:K90"/>
    <mergeCell ref="A91:S91"/>
    <mergeCell ref="C92:J92"/>
    <mergeCell ref="E106:K106"/>
    <mergeCell ref="E101:K101"/>
    <mergeCell ref="E104:K104"/>
    <mergeCell ref="C105:D105"/>
    <mergeCell ref="E112:K112"/>
    <mergeCell ref="B115:S115"/>
    <mergeCell ref="E109:K109"/>
    <mergeCell ref="E89:K89"/>
    <mergeCell ref="E110:K110"/>
    <mergeCell ref="C98:J98"/>
    <mergeCell ref="E111:K111"/>
    <mergeCell ref="D99:K99"/>
    <mergeCell ref="E100:K100"/>
    <mergeCell ref="E102:K102"/>
  </mergeCells>
  <printOptions/>
  <pageMargins left="0.5905511811023623" right="0.1968503937007874" top="1.1811023622047245" bottom="0.5905511811023623" header="0.3937007874015748" footer="0.3937007874015748"/>
  <pageSetup firstPageNumber="53" useFirstPageNumber="1" horizontalDpi="600" verticalDpi="600" orientation="portrait" paperSize="9" scale="98" r:id="rId1"/>
  <rowBreaks count="2" manualBreakCount="2">
    <brk id="40" max="18" man="1"/>
    <brk id="83" max="18" man="1"/>
  </rowBreaks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C15:C19"/>
  <sheetViews>
    <sheetView view="pageBreakPreview" zoomScaleSheetLayoutView="100" zoomScalePageLayoutView="0" workbookViewId="0" topLeftCell="A1">
      <selection activeCell="J16" sqref="J16"/>
    </sheetView>
  </sheetViews>
  <sheetFormatPr defaultColWidth="10.8984375" defaultRowHeight="19.5" customHeight="1"/>
  <cols>
    <col min="1" max="8" width="10.8984375" style="159" customWidth="1"/>
    <col min="9" max="9" width="2.19921875" style="159" customWidth="1"/>
    <col min="10" max="16384" width="10.8984375" style="159" customWidth="1"/>
  </cols>
  <sheetData>
    <row r="15" ht="19.5" customHeight="1">
      <c r="C15" s="159" t="s">
        <v>108</v>
      </c>
    </row>
    <row r="16" ht="19.5" customHeight="1">
      <c r="C16" s="159" t="s">
        <v>109</v>
      </c>
    </row>
    <row r="17" ht="19.5" customHeight="1">
      <c r="C17" s="159" t="s">
        <v>111</v>
      </c>
    </row>
    <row r="18" ht="19.5" customHeight="1">
      <c r="C18" s="159" t="s">
        <v>112</v>
      </c>
    </row>
    <row r="19" ht="19.5" customHeight="1">
      <c r="C19" s="159" t="s">
        <v>114</v>
      </c>
    </row>
  </sheetData>
  <sheetProtection/>
  <printOptions/>
  <pageMargins left="0.8661417322834646" right="0.5118110236220472" top="1.1811023622047245" bottom="0.7874015748031497" header="0.3937007874015748" footer="0.3937007874015748"/>
  <pageSetup firstPageNumber="56" useFirstPageNumber="1" horizontalDpi="600" verticalDpi="600" orientation="portrait" paperSize="9" r:id="rId3"/>
  <legacyDrawing r:id="rId2"/>
  <oleObjects>
    <oleObject progId="Word.Document.8" shapeId="175461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P40"/>
  <sheetViews>
    <sheetView view="pageBreakPreview" zoomScaleSheetLayoutView="100" zoomScalePageLayoutView="0" workbookViewId="0" topLeftCell="A1">
      <selection activeCell="T13" sqref="T13"/>
    </sheetView>
  </sheetViews>
  <sheetFormatPr defaultColWidth="8.796875" defaultRowHeight="19.5" customHeight="1"/>
  <cols>
    <col min="1" max="1" width="1.59765625" style="3" customWidth="1"/>
    <col min="2" max="4" width="3.09765625" style="3" customWidth="1"/>
    <col min="5" max="5" width="2" style="3" customWidth="1"/>
    <col min="6" max="7" width="1.59765625" style="3" customWidth="1"/>
    <col min="8" max="8" width="4.09765625" style="3" customWidth="1"/>
    <col min="9" max="9" width="1.59765625" style="3" customWidth="1"/>
    <col min="10" max="10" width="3.09765625" style="3" customWidth="1"/>
    <col min="11" max="11" width="1.59765625" style="3" customWidth="1"/>
    <col min="12" max="14" width="12.8984375" style="3" customWidth="1"/>
    <col min="15" max="15" width="9.8984375" style="3" customWidth="1"/>
    <col min="16" max="16" width="11.69921875" style="3" customWidth="1"/>
    <col min="17" max="16384" width="9" style="3" customWidth="1"/>
  </cols>
  <sheetData>
    <row r="1" s="16" customFormat="1" ht="19.5" customHeight="1">
      <c r="A1" s="16" t="s">
        <v>247</v>
      </c>
    </row>
    <row r="2" spans="1:10" s="16" customFormat="1" ht="19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3" ht="19.5" customHeight="1">
      <c r="A3" s="3" t="s">
        <v>102</v>
      </c>
      <c r="B3" s="5"/>
      <c r="C3" s="5"/>
    </row>
    <row r="4" spans="1:13" ht="19.5" customHeight="1">
      <c r="A4" s="3" t="s">
        <v>130</v>
      </c>
      <c r="B4" s="5"/>
      <c r="C4" s="5"/>
      <c r="M4" s="63"/>
    </row>
    <row r="5" spans="1:16" ht="19.5" customHeight="1">
      <c r="A5" s="229" t="s">
        <v>123</v>
      </c>
      <c r="B5" s="230"/>
      <c r="C5" s="230"/>
      <c r="D5" s="230"/>
      <c r="E5" s="230"/>
      <c r="F5" s="230"/>
      <c r="G5" s="230"/>
      <c r="H5" s="230"/>
      <c r="I5" s="231"/>
      <c r="J5" s="236" t="s">
        <v>74</v>
      </c>
      <c r="K5" s="236"/>
      <c r="L5" s="237" t="s">
        <v>249</v>
      </c>
      <c r="M5" s="239" t="s">
        <v>245</v>
      </c>
      <c r="N5" s="217" t="s">
        <v>126</v>
      </c>
      <c r="O5" s="218"/>
      <c r="P5" s="215" t="s">
        <v>138</v>
      </c>
    </row>
    <row r="6" spans="1:16" ht="19.5" customHeight="1">
      <c r="A6" s="232"/>
      <c r="B6" s="233"/>
      <c r="C6" s="233"/>
      <c r="D6" s="233"/>
      <c r="E6" s="233"/>
      <c r="F6" s="233"/>
      <c r="G6" s="233"/>
      <c r="H6" s="233"/>
      <c r="I6" s="235"/>
      <c r="J6" s="236"/>
      <c r="K6" s="236"/>
      <c r="L6" s="238"/>
      <c r="M6" s="240"/>
      <c r="N6" s="85" t="s">
        <v>127</v>
      </c>
      <c r="O6" s="27" t="s">
        <v>107</v>
      </c>
      <c r="P6" s="216"/>
    </row>
    <row r="7" spans="1:16" ht="19.5" customHeight="1">
      <c r="A7" s="64"/>
      <c r="B7" s="210" t="s">
        <v>131</v>
      </c>
      <c r="C7" s="210"/>
      <c r="D7" s="205"/>
      <c r="E7" s="205"/>
      <c r="F7" s="205"/>
      <c r="G7" s="205"/>
      <c r="H7" s="205"/>
      <c r="I7" s="58"/>
      <c r="J7" s="213" t="s">
        <v>124</v>
      </c>
      <c r="K7" s="214"/>
      <c r="L7" s="126">
        <v>177</v>
      </c>
      <c r="M7" s="127">
        <v>177</v>
      </c>
      <c r="N7" s="82">
        <f>L7-M7</f>
        <v>0</v>
      </c>
      <c r="O7" s="66">
        <f>ROUND(L7/M7*100,1)</f>
        <v>100</v>
      </c>
      <c r="P7" s="15"/>
    </row>
    <row r="8" spans="1:16" s="28" customFormat="1" ht="19.5" customHeight="1">
      <c r="A8" s="105"/>
      <c r="B8" s="210" t="s">
        <v>132</v>
      </c>
      <c r="C8" s="210"/>
      <c r="D8" s="210"/>
      <c r="E8" s="210"/>
      <c r="F8" s="210"/>
      <c r="G8" s="210"/>
      <c r="H8" s="210"/>
      <c r="I8" s="106"/>
      <c r="J8" s="211" t="s">
        <v>100</v>
      </c>
      <c r="K8" s="212"/>
      <c r="L8" s="126">
        <v>173.6</v>
      </c>
      <c r="M8" s="127">
        <v>173.6</v>
      </c>
      <c r="N8" s="128">
        <f>L8-M8</f>
        <v>0</v>
      </c>
      <c r="O8" s="129">
        <f>ROUND(L8/M8*100,1)</f>
        <v>100</v>
      </c>
      <c r="P8" s="130"/>
    </row>
    <row r="9" spans="1:16" ht="19.5" customHeight="1">
      <c r="A9" s="64"/>
      <c r="B9" s="205" t="s">
        <v>101</v>
      </c>
      <c r="C9" s="205"/>
      <c r="D9" s="205"/>
      <c r="E9" s="205"/>
      <c r="F9" s="205"/>
      <c r="G9" s="205"/>
      <c r="H9" s="205"/>
      <c r="I9" s="58"/>
      <c r="J9" s="213" t="s">
        <v>125</v>
      </c>
      <c r="K9" s="214"/>
      <c r="L9" s="126">
        <v>98.1</v>
      </c>
      <c r="M9" s="126">
        <v>98.1</v>
      </c>
      <c r="N9" s="82">
        <f>L9-M9</f>
        <v>0</v>
      </c>
      <c r="O9" s="66">
        <f>ROUND(L9/M9*100,1)</f>
        <v>100</v>
      </c>
      <c r="P9" s="15"/>
    </row>
    <row r="10" spans="6:10" ht="19.5" customHeight="1">
      <c r="F10" s="2"/>
      <c r="G10" s="2"/>
      <c r="H10" s="2"/>
      <c r="I10" s="2"/>
      <c r="J10" s="2"/>
    </row>
    <row r="11" spans="1:10" ht="19.5" customHeight="1">
      <c r="A11" s="3" t="s">
        <v>103</v>
      </c>
      <c r="F11" s="2"/>
      <c r="G11" s="2"/>
      <c r="H11" s="2"/>
      <c r="I11" s="2"/>
      <c r="J11" s="2"/>
    </row>
    <row r="12" spans="1:16" ht="19.5" customHeight="1">
      <c r="A12" s="229" t="s">
        <v>123</v>
      </c>
      <c r="B12" s="230"/>
      <c r="C12" s="230"/>
      <c r="D12" s="230"/>
      <c r="E12" s="230"/>
      <c r="F12" s="230"/>
      <c r="G12" s="230"/>
      <c r="H12" s="230"/>
      <c r="I12" s="231"/>
      <c r="J12" s="236" t="s">
        <v>74</v>
      </c>
      <c r="K12" s="236"/>
      <c r="L12" s="220" t="str">
        <f>L5</f>
        <v>平成28年度末</v>
      </c>
      <c r="M12" s="227" t="str">
        <f>M5</f>
        <v>平成27年度末</v>
      </c>
      <c r="N12" s="217" t="s">
        <v>126</v>
      </c>
      <c r="O12" s="218"/>
      <c r="P12" s="215" t="s">
        <v>138</v>
      </c>
    </row>
    <row r="13" spans="1:16" ht="19.5" customHeight="1">
      <c r="A13" s="232"/>
      <c r="B13" s="233"/>
      <c r="C13" s="233"/>
      <c r="D13" s="233"/>
      <c r="E13" s="234"/>
      <c r="F13" s="233"/>
      <c r="G13" s="233"/>
      <c r="H13" s="233"/>
      <c r="I13" s="235"/>
      <c r="J13" s="236"/>
      <c r="K13" s="236"/>
      <c r="L13" s="221"/>
      <c r="M13" s="228"/>
      <c r="N13" s="85" t="s">
        <v>127</v>
      </c>
      <c r="O13" s="27" t="s">
        <v>107</v>
      </c>
      <c r="P13" s="216"/>
    </row>
    <row r="14" spans="1:16" ht="19.5" customHeight="1">
      <c r="A14" s="64"/>
      <c r="B14" s="205" t="s">
        <v>145</v>
      </c>
      <c r="C14" s="205"/>
      <c r="D14" s="205"/>
      <c r="E14" s="210"/>
      <c r="F14" s="205"/>
      <c r="G14" s="205"/>
      <c r="H14" s="205"/>
      <c r="I14" s="59"/>
      <c r="J14" s="219" t="s">
        <v>75</v>
      </c>
      <c r="K14" s="219"/>
      <c r="L14" s="133">
        <v>11590</v>
      </c>
      <c r="M14" s="134">
        <v>11609</v>
      </c>
      <c r="N14" s="65">
        <f>L14-M14</f>
        <v>-19</v>
      </c>
      <c r="O14" s="66">
        <f>ROUND(L14/M14*100,1)</f>
        <v>99.8</v>
      </c>
      <c r="P14" s="58"/>
    </row>
    <row r="15" spans="1:16" ht="19.5" customHeight="1">
      <c r="A15" s="64"/>
      <c r="B15" s="205" t="s">
        <v>147</v>
      </c>
      <c r="C15" s="205"/>
      <c r="D15" s="205"/>
      <c r="E15" s="210"/>
      <c r="F15" s="205"/>
      <c r="G15" s="205"/>
      <c r="H15" s="205"/>
      <c r="I15" s="58"/>
      <c r="J15" s="219" t="s">
        <v>148</v>
      </c>
      <c r="K15" s="219"/>
      <c r="L15" s="133">
        <v>4136</v>
      </c>
      <c r="M15" s="134">
        <v>4118</v>
      </c>
      <c r="N15" s="65">
        <f>L15-M15</f>
        <v>18</v>
      </c>
      <c r="O15" s="66">
        <f>ROUND(L15/M15*100,1)</f>
        <v>100.4</v>
      </c>
      <c r="P15" s="58"/>
    </row>
    <row r="16" spans="1:16" ht="19.5" customHeight="1">
      <c r="A16" s="20"/>
      <c r="B16" s="20"/>
      <c r="C16" s="20"/>
      <c r="D16" s="20"/>
      <c r="E16" s="7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5" ht="19.5" customHeight="1">
      <c r="A17" s="3" t="s">
        <v>104</v>
      </c>
      <c r="E17" s="28"/>
    </row>
    <row r="18" spans="5:16" ht="19.5" customHeight="1">
      <c r="E18" s="28"/>
      <c r="P18" s="30" t="s">
        <v>134</v>
      </c>
    </row>
    <row r="19" spans="1:16" ht="19.5" customHeight="1">
      <c r="A19" s="17"/>
      <c r="B19" s="55"/>
      <c r="C19" s="55"/>
      <c r="D19" s="55"/>
      <c r="E19" s="114"/>
      <c r="F19" s="55"/>
      <c r="G19" s="55"/>
      <c r="H19" s="55"/>
      <c r="I19" s="55"/>
      <c r="J19" s="86" t="s">
        <v>136</v>
      </c>
      <c r="K19" s="11"/>
      <c r="L19" s="222" t="str">
        <f>L12</f>
        <v>平成28年度末</v>
      </c>
      <c r="M19" s="225" t="str">
        <f>M12</f>
        <v>平成27年度末</v>
      </c>
      <c r="N19" s="217" t="s">
        <v>73</v>
      </c>
      <c r="O19" s="218"/>
      <c r="P19" s="215" t="s">
        <v>138</v>
      </c>
    </row>
    <row r="20" spans="1:16" ht="19.5" customHeight="1">
      <c r="A20" s="12"/>
      <c r="B20" s="32" t="s">
        <v>137</v>
      </c>
      <c r="C20" s="32"/>
      <c r="D20" s="32"/>
      <c r="E20" s="107"/>
      <c r="F20" s="32"/>
      <c r="G20" s="32"/>
      <c r="H20" s="32"/>
      <c r="I20" s="32"/>
      <c r="J20" s="32"/>
      <c r="K20" s="13"/>
      <c r="L20" s="223"/>
      <c r="M20" s="226"/>
      <c r="N20" s="85" t="s">
        <v>127</v>
      </c>
      <c r="O20" s="83" t="s">
        <v>135</v>
      </c>
      <c r="P20" s="216"/>
    </row>
    <row r="21" spans="1:16" ht="19.5" customHeight="1">
      <c r="A21" s="101"/>
      <c r="B21" s="206" t="s">
        <v>139</v>
      </c>
      <c r="C21" s="206"/>
      <c r="D21" s="206"/>
      <c r="E21" s="207"/>
      <c r="F21" s="11"/>
      <c r="G21" s="64"/>
      <c r="H21" s="205" t="s">
        <v>144</v>
      </c>
      <c r="I21" s="205"/>
      <c r="J21" s="205"/>
      <c r="K21" s="58"/>
      <c r="L21" s="133">
        <v>2665</v>
      </c>
      <c r="M21" s="133">
        <v>2637</v>
      </c>
      <c r="N21" s="65">
        <f aca="true" t="shared" si="0" ref="N21:N26">L21-M21</f>
        <v>28</v>
      </c>
      <c r="O21" s="66">
        <f aca="true" t="shared" si="1" ref="O21:O27">ROUND(L21/M21*100,1)</f>
        <v>101.1</v>
      </c>
      <c r="P21" s="15"/>
    </row>
    <row r="22" spans="1:16" ht="19.5" customHeight="1">
      <c r="A22" s="102"/>
      <c r="B22" s="208"/>
      <c r="C22" s="208"/>
      <c r="D22" s="208"/>
      <c r="E22" s="209"/>
      <c r="F22" s="13"/>
      <c r="G22" s="64"/>
      <c r="H22" s="205" t="s">
        <v>129</v>
      </c>
      <c r="I22" s="205"/>
      <c r="J22" s="205"/>
      <c r="K22" s="58"/>
      <c r="L22" s="133">
        <v>1462</v>
      </c>
      <c r="M22" s="133">
        <v>1471</v>
      </c>
      <c r="N22" s="65">
        <f t="shared" si="0"/>
        <v>-9</v>
      </c>
      <c r="O22" s="66">
        <f t="shared" si="1"/>
        <v>99.4</v>
      </c>
      <c r="P22" s="15"/>
    </row>
    <row r="23" spans="1:16" ht="19.5" customHeight="1">
      <c r="A23" s="103"/>
      <c r="B23" s="205" t="s">
        <v>140</v>
      </c>
      <c r="C23" s="205"/>
      <c r="D23" s="205"/>
      <c r="E23" s="210"/>
      <c r="F23" s="205"/>
      <c r="G23" s="205"/>
      <c r="H23" s="205"/>
      <c r="I23" s="205"/>
      <c r="J23" s="205"/>
      <c r="K23" s="58"/>
      <c r="L23" s="133">
        <v>2</v>
      </c>
      <c r="M23" s="133">
        <v>2</v>
      </c>
      <c r="N23" s="65">
        <f t="shared" si="0"/>
        <v>0</v>
      </c>
      <c r="O23" s="66">
        <f t="shared" si="1"/>
        <v>100</v>
      </c>
      <c r="P23" s="15"/>
    </row>
    <row r="24" spans="1:16" ht="19.5" customHeight="1">
      <c r="A24" s="103"/>
      <c r="B24" s="205" t="s">
        <v>141</v>
      </c>
      <c r="C24" s="205"/>
      <c r="D24" s="205"/>
      <c r="E24" s="210"/>
      <c r="F24" s="205"/>
      <c r="G24" s="205"/>
      <c r="H24" s="205"/>
      <c r="I24" s="205"/>
      <c r="J24" s="205"/>
      <c r="K24" s="58"/>
      <c r="L24" s="133">
        <v>4</v>
      </c>
      <c r="M24" s="133">
        <v>4</v>
      </c>
      <c r="N24" s="65">
        <f t="shared" si="0"/>
        <v>0</v>
      </c>
      <c r="O24" s="66">
        <f t="shared" si="1"/>
        <v>100</v>
      </c>
      <c r="P24" s="15"/>
    </row>
    <row r="25" spans="1:16" ht="19.5" customHeight="1">
      <c r="A25" s="103"/>
      <c r="B25" s="205" t="s">
        <v>142</v>
      </c>
      <c r="C25" s="205"/>
      <c r="D25" s="205"/>
      <c r="E25" s="210"/>
      <c r="F25" s="205"/>
      <c r="G25" s="205"/>
      <c r="H25" s="205"/>
      <c r="I25" s="205"/>
      <c r="J25" s="205"/>
      <c r="K25" s="58"/>
      <c r="L25" s="133">
        <v>2</v>
      </c>
      <c r="M25" s="133">
        <v>2</v>
      </c>
      <c r="N25" s="65">
        <f t="shared" si="0"/>
        <v>0</v>
      </c>
      <c r="O25" s="66">
        <f>ROUND(L25/M25*100,1)</f>
        <v>100</v>
      </c>
      <c r="P25" s="15"/>
    </row>
    <row r="26" spans="1:16" ht="19.5" customHeight="1">
      <c r="A26" s="103"/>
      <c r="B26" s="205" t="s">
        <v>143</v>
      </c>
      <c r="C26" s="205"/>
      <c r="D26" s="205"/>
      <c r="E26" s="205"/>
      <c r="F26" s="205"/>
      <c r="G26" s="205"/>
      <c r="H26" s="205"/>
      <c r="I26" s="205"/>
      <c r="J26" s="205"/>
      <c r="K26" s="58"/>
      <c r="L26" s="133">
        <v>1</v>
      </c>
      <c r="M26" s="133">
        <v>2</v>
      </c>
      <c r="N26" s="65">
        <f t="shared" si="0"/>
        <v>-1</v>
      </c>
      <c r="O26" s="66">
        <f t="shared" si="1"/>
        <v>50</v>
      </c>
      <c r="P26" s="15"/>
    </row>
    <row r="27" spans="1:16" ht="19.5" customHeight="1">
      <c r="A27" s="217" t="s">
        <v>128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18"/>
      <c r="L27" s="177">
        <f>SUM(L21:L26)</f>
        <v>4136</v>
      </c>
      <c r="M27" s="177">
        <f>SUM(M21:M26)</f>
        <v>4118</v>
      </c>
      <c r="N27" s="65">
        <f>L27-M27</f>
        <v>18</v>
      </c>
      <c r="O27" s="66">
        <f t="shared" si="1"/>
        <v>100.4</v>
      </c>
      <c r="P27" s="15"/>
    </row>
    <row r="40" ht="19.5" customHeight="1">
      <c r="O40" s="4"/>
    </row>
  </sheetData>
  <sheetProtection/>
  <mergeCells count="34">
    <mergeCell ref="P5:P6"/>
    <mergeCell ref="B7:H7"/>
    <mergeCell ref="J5:K6"/>
    <mergeCell ref="L5:L6"/>
    <mergeCell ref="M5:M6"/>
    <mergeCell ref="A5:I6"/>
    <mergeCell ref="J7:K7"/>
    <mergeCell ref="N5:O5"/>
    <mergeCell ref="A27:K27"/>
    <mergeCell ref="M19:M20"/>
    <mergeCell ref="M12:M13"/>
    <mergeCell ref="B14:H14"/>
    <mergeCell ref="B23:J23"/>
    <mergeCell ref="B24:J24"/>
    <mergeCell ref="J14:K14"/>
    <mergeCell ref="H22:J22"/>
    <mergeCell ref="A12:I13"/>
    <mergeCell ref="J12:K13"/>
    <mergeCell ref="P12:P13"/>
    <mergeCell ref="B25:J25"/>
    <mergeCell ref="N12:O12"/>
    <mergeCell ref="B15:H15"/>
    <mergeCell ref="J15:K15"/>
    <mergeCell ref="L12:L13"/>
    <mergeCell ref="P19:P20"/>
    <mergeCell ref="L19:L20"/>
    <mergeCell ref="N19:O19"/>
    <mergeCell ref="B26:J26"/>
    <mergeCell ref="B21:E22"/>
    <mergeCell ref="H21:J21"/>
    <mergeCell ref="B8:H8"/>
    <mergeCell ref="B9:H9"/>
    <mergeCell ref="J8:K8"/>
    <mergeCell ref="J9:K9"/>
  </mergeCells>
  <printOptions/>
  <pageMargins left="0.7874015748031497" right="0.7480314960629921" top="1.1811023622047245" bottom="0.7874015748031497" header="0.3937007874015748" footer="0.3937007874015748"/>
  <pageSetup firstPageNumber="60" useFirstPageNumber="1"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M42"/>
  <sheetViews>
    <sheetView view="pageBreakPreview" zoomScaleSheetLayoutView="100" zoomScalePageLayoutView="0" workbookViewId="0" topLeftCell="A1">
      <selection activeCell="I37" sqref="I37"/>
    </sheetView>
  </sheetViews>
  <sheetFormatPr defaultColWidth="8.796875" defaultRowHeight="19.5" customHeight="1"/>
  <cols>
    <col min="1" max="1" width="0.40625" style="3" customWidth="1"/>
    <col min="2" max="2" width="2.59765625" style="3" customWidth="1"/>
    <col min="3" max="4" width="0.40625" style="3" customWidth="1"/>
    <col min="5" max="5" width="18.59765625" style="2" customWidth="1"/>
    <col min="6" max="6" width="0.40625" style="3" customWidth="1"/>
    <col min="7" max="7" width="17.5" style="6" customWidth="1"/>
    <col min="8" max="8" width="0.4921875" style="20" customWidth="1"/>
    <col min="9" max="9" width="17.5" style="6" customWidth="1"/>
    <col min="10" max="10" width="0.4921875" style="20" customWidth="1"/>
    <col min="11" max="11" width="17.5" style="6" customWidth="1"/>
    <col min="12" max="12" width="0.4921875" style="20" customWidth="1"/>
    <col min="13" max="13" width="10.3984375" style="3" customWidth="1"/>
    <col min="14" max="16384" width="9" style="3" customWidth="1"/>
  </cols>
  <sheetData>
    <row r="1" ht="19.5" customHeight="1">
      <c r="C1" s="5"/>
    </row>
    <row r="2" ht="19.5" customHeight="1">
      <c r="C2" s="5"/>
    </row>
    <row r="3" ht="19.5" customHeight="1">
      <c r="A3" s="3" t="s">
        <v>105</v>
      </c>
    </row>
    <row r="4" spans="11:13" ht="19.5" customHeight="1">
      <c r="K4" s="253" t="s">
        <v>18</v>
      </c>
      <c r="L4" s="253"/>
      <c r="M4" s="253"/>
    </row>
    <row r="5" spans="1:13" s="22" customFormat="1" ht="19.5" customHeight="1">
      <c r="A5" s="241" t="s">
        <v>110</v>
      </c>
      <c r="B5" s="242"/>
      <c r="C5" s="242"/>
      <c r="D5" s="242"/>
      <c r="E5" s="242"/>
      <c r="F5" s="244"/>
      <c r="G5" s="249" t="s">
        <v>248</v>
      </c>
      <c r="H5" s="91"/>
      <c r="I5" s="249" t="s">
        <v>246</v>
      </c>
      <c r="J5" s="91"/>
      <c r="K5" s="255" t="s">
        <v>126</v>
      </c>
      <c r="L5" s="256"/>
      <c r="M5" s="257"/>
    </row>
    <row r="6" spans="1:13" s="22" customFormat="1" ht="19.5" customHeight="1">
      <c r="A6" s="245"/>
      <c r="B6" s="246"/>
      <c r="C6" s="246"/>
      <c r="D6" s="246"/>
      <c r="E6" s="246"/>
      <c r="F6" s="248"/>
      <c r="G6" s="250"/>
      <c r="H6" s="92"/>
      <c r="I6" s="250"/>
      <c r="J6" s="92"/>
      <c r="K6" s="97" t="s">
        <v>127</v>
      </c>
      <c r="L6" s="96"/>
      <c r="M6" s="84" t="s">
        <v>107</v>
      </c>
    </row>
    <row r="7" spans="1:13" s="36" customFormat="1" ht="19.5" customHeight="1">
      <c r="A7" s="39"/>
      <c r="B7" s="115" t="s">
        <v>78</v>
      </c>
      <c r="C7" s="116"/>
      <c r="D7" s="68"/>
      <c r="E7" s="61"/>
      <c r="F7" s="69"/>
      <c r="G7" s="111">
        <f>SUM(G8:G10)</f>
        <v>249263581</v>
      </c>
      <c r="H7" s="93"/>
      <c r="I7" s="111">
        <f>SUM(I8:I10)</f>
        <v>253991974</v>
      </c>
      <c r="J7" s="93"/>
      <c r="K7" s="89">
        <f aca="true" t="shared" si="0" ref="K7:K16">G7-I7</f>
        <v>-4728393</v>
      </c>
      <c r="L7" s="93"/>
      <c r="M7" s="71">
        <f aca="true" t="shared" si="1" ref="M7:M19">IF(ISERROR(G7/I7),0,ROUND(G7/I7*100,1))</f>
        <v>98.1</v>
      </c>
    </row>
    <row r="8" spans="1:13" s="125" customFormat="1" ht="19.5" customHeight="1">
      <c r="A8" s="117"/>
      <c r="B8" s="118"/>
      <c r="C8" s="81"/>
      <c r="D8" s="119"/>
      <c r="E8" s="120" t="s">
        <v>79</v>
      </c>
      <c r="F8" s="121"/>
      <c r="G8" s="122">
        <v>163197581</v>
      </c>
      <c r="H8" s="123"/>
      <c r="I8" s="122">
        <v>164244974</v>
      </c>
      <c r="J8" s="123"/>
      <c r="K8" s="110">
        <f t="shared" si="0"/>
        <v>-1047393</v>
      </c>
      <c r="L8" s="123"/>
      <c r="M8" s="124">
        <f t="shared" si="1"/>
        <v>99.4</v>
      </c>
    </row>
    <row r="9" spans="1:13" s="36" customFormat="1" ht="19.5" customHeight="1">
      <c r="A9" s="34"/>
      <c r="B9" s="37"/>
      <c r="C9" s="35"/>
      <c r="D9" s="60"/>
      <c r="E9" s="61" t="s">
        <v>80</v>
      </c>
      <c r="F9" s="69"/>
      <c r="G9" s="112">
        <v>20000</v>
      </c>
      <c r="H9" s="93"/>
      <c r="I9" s="112">
        <v>40000</v>
      </c>
      <c r="J9" s="93"/>
      <c r="K9" s="89">
        <f t="shared" si="0"/>
        <v>-20000</v>
      </c>
      <c r="L9" s="93"/>
      <c r="M9" s="71">
        <f t="shared" si="1"/>
        <v>50</v>
      </c>
    </row>
    <row r="10" spans="1:13" s="36" customFormat="1" ht="19.5" customHeight="1">
      <c r="A10" s="33"/>
      <c r="B10" s="38"/>
      <c r="C10" s="67"/>
      <c r="D10" s="60"/>
      <c r="E10" s="61" t="s">
        <v>81</v>
      </c>
      <c r="F10" s="69"/>
      <c r="G10" s="112">
        <v>86046000</v>
      </c>
      <c r="H10" s="93"/>
      <c r="I10" s="112">
        <v>89707000</v>
      </c>
      <c r="J10" s="93"/>
      <c r="K10" s="89">
        <f t="shared" si="0"/>
        <v>-3661000</v>
      </c>
      <c r="L10" s="93"/>
      <c r="M10" s="71">
        <f t="shared" si="1"/>
        <v>95.9</v>
      </c>
    </row>
    <row r="11" spans="1:13" s="36" customFormat="1" ht="19.5" customHeight="1">
      <c r="A11" s="39"/>
      <c r="B11" s="40" t="s">
        <v>82</v>
      </c>
      <c r="C11" s="41"/>
      <c r="D11" s="68"/>
      <c r="E11" s="61"/>
      <c r="F11" s="69"/>
      <c r="G11" s="111">
        <f>SUM(G12:G16)</f>
        <v>91734209</v>
      </c>
      <c r="H11" s="93"/>
      <c r="I11" s="111">
        <f>SUM(I12:I16)</f>
        <v>101988984</v>
      </c>
      <c r="J11" s="93"/>
      <c r="K11" s="89">
        <f t="shared" si="0"/>
        <v>-10254775</v>
      </c>
      <c r="L11" s="93"/>
      <c r="M11" s="71">
        <f t="shared" si="1"/>
        <v>89.9</v>
      </c>
    </row>
    <row r="12" spans="1:13" s="36" customFormat="1" ht="19.5" customHeight="1">
      <c r="A12" s="34"/>
      <c r="B12" s="37"/>
      <c r="C12" s="35"/>
      <c r="D12" s="60"/>
      <c r="E12" s="161" t="s">
        <v>83</v>
      </c>
      <c r="F12" s="69"/>
      <c r="G12" s="112">
        <v>2112</v>
      </c>
      <c r="H12" s="93"/>
      <c r="I12" s="112">
        <v>29889</v>
      </c>
      <c r="J12" s="93"/>
      <c r="K12" s="89">
        <f t="shared" si="0"/>
        <v>-27777</v>
      </c>
      <c r="L12" s="93"/>
      <c r="M12" s="71">
        <f t="shared" si="1"/>
        <v>7.1</v>
      </c>
    </row>
    <row r="13" spans="1:13" s="36" customFormat="1" ht="19.5" customHeight="1">
      <c r="A13" s="34"/>
      <c r="B13" s="37"/>
      <c r="C13" s="35"/>
      <c r="D13" s="60"/>
      <c r="E13" s="120" t="s">
        <v>84</v>
      </c>
      <c r="F13" s="69"/>
      <c r="G13" s="112">
        <v>36427000</v>
      </c>
      <c r="H13" s="93"/>
      <c r="I13" s="112">
        <v>46652000</v>
      </c>
      <c r="J13" s="93"/>
      <c r="K13" s="89">
        <f t="shared" si="0"/>
        <v>-10225000</v>
      </c>
      <c r="L13" s="93"/>
      <c r="M13" s="71">
        <f t="shared" si="1"/>
        <v>78.1</v>
      </c>
    </row>
    <row r="14" spans="1:13" s="36" customFormat="1" ht="19.5" customHeight="1">
      <c r="A14" s="34"/>
      <c r="B14" s="37"/>
      <c r="C14" s="35"/>
      <c r="D14" s="60"/>
      <c r="E14" s="120" t="s">
        <v>85</v>
      </c>
      <c r="F14" s="69"/>
      <c r="G14" s="112">
        <v>0</v>
      </c>
      <c r="H14" s="93"/>
      <c r="I14" s="112">
        <v>0</v>
      </c>
      <c r="J14" s="93"/>
      <c r="K14" s="89">
        <f>G14-I14</f>
        <v>0</v>
      </c>
      <c r="L14" s="93"/>
      <c r="M14" s="71">
        <f>IF(ISERROR(G14/I14),0,ROUND(G14/I14*100,1))</f>
        <v>0</v>
      </c>
    </row>
    <row r="15" spans="1:13" s="36" customFormat="1" ht="19.5" customHeight="1">
      <c r="A15" s="34"/>
      <c r="B15" s="37"/>
      <c r="C15" s="35"/>
      <c r="D15" s="60"/>
      <c r="E15" s="120" t="s">
        <v>232</v>
      </c>
      <c r="F15" s="69"/>
      <c r="G15" s="112">
        <v>53932539</v>
      </c>
      <c r="H15" s="93"/>
      <c r="I15" s="112">
        <v>53737825</v>
      </c>
      <c r="J15" s="93"/>
      <c r="K15" s="89">
        <f t="shared" si="0"/>
        <v>194714</v>
      </c>
      <c r="L15" s="93"/>
      <c r="M15" s="71">
        <f t="shared" si="1"/>
        <v>100.4</v>
      </c>
    </row>
    <row r="16" spans="1:13" s="36" customFormat="1" ht="19.5" customHeight="1">
      <c r="A16" s="34"/>
      <c r="B16" s="37"/>
      <c r="C16" s="35"/>
      <c r="D16" s="60"/>
      <c r="E16" s="120" t="s">
        <v>28</v>
      </c>
      <c r="F16" s="69"/>
      <c r="G16" s="112">
        <v>1372558</v>
      </c>
      <c r="H16" s="93"/>
      <c r="I16" s="112">
        <v>1569270</v>
      </c>
      <c r="J16" s="93"/>
      <c r="K16" s="89">
        <f t="shared" si="0"/>
        <v>-196712</v>
      </c>
      <c r="L16" s="93"/>
      <c r="M16" s="71">
        <f t="shared" si="1"/>
        <v>87.5</v>
      </c>
    </row>
    <row r="17" spans="1:13" s="36" customFormat="1" ht="19.5" customHeight="1">
      <c r="A17" s="39"/>
      <c r="B17" s="251" t="s">
        <v>12</v>
      </c>
      <c r="C17" s="252"/>
      <c r="D17" s="252"/>
      <c r="E17" s="252"/>
      <c r="F17" s="69"/>
      <c r="G17" s="113">
        <f>G18</f>
        <v>0</v>
      </c>
      <c r="H17" s="95"/>
      <c r="I17" s="113">
        <f>I18</f>
        <v>0</v>
      </c>
      <c r="J17" s="95"/>
      <c r="K17" s="94">
        <f>G17-I17</f>
        <v>0</v>
      </c>
      <c r="L17" s="95"/>
      <c r="M17" s="71">
        <f t="shared" si="1"/>
        <v>0</v>
      </c>
    </row>
    <row r="18" spans="1:13" s="36" customFormat="1" ht="19.5" customHeight="1">
      <c r="A18" s="33"/>
      <c r="B18" s="38"/>
      <c r="C18" s="67"/>
      <c r="D18" s="60"/>
      <c r="E18" s="120" t="s">
        <v>86</v>
      </c>
      <c r="F18" s="69"/>
      <c r="G18" s="112">
        <v>0</v>
      </c>
      <c r="H18" s="93"/>
      <c r="I18" s="112">
        <v>0</v>
      </c>
      <c r="J18" s="93"/>
      <c r="K18" s="89">
        <f>G18-I18</f>
        <v>0</v>
      </c>
      <c r="L18" s="93"/>
      <c r="M18" s="71">
        <f t="shared" si="1"/>
        <v>0</v>
      </c>
    </row>
    <row r="19" spans="1:13" s="36" customFormat="1" ht="19.5" customHeight="1">
      <c r="A19" s="255" t="s">
        <v>128</v>
      </c>
      <c r="B19" s="256"/>
      <c r="C19" s="256"/>
      <c r="D19" s="256"/>
      <c r="E19" s="259"/>
      <c r="F19" s="257"/>
      <c r="G19" s="111">
        <f>G7+G11+G17</f>
        <v>340997790</v>
      </c>
      <c r="H19" s="93"/>
      <c r="I19" s="111">
        <f>I7+I11+I17</f>
        <v>355980958</v>
      </c>
      <c r="J19" s="93"/>
      <c r="K19" s="89">
        <f>K7+K11+K17</f>
        <v>-14983168</v>
      </c>
      <c r="L19" s="93"/>
      <c r="M19" s="71">
        <f t="shared" si="1"/>
        <v>95.8</v>
      </c>
    </row>
    <row r="20" spans="5:12" s="36" customFormat="1" ht="19.5" customHeight="1">
      <c r="E20" s="132"/>
      <c r="G20" s="80"/>
      <c r="H20" s="37"/>
      <c r="I20" s="80"/>
      <c r="J20" s="37"/>
      <c r="K20" s="80"/>
      <c r="L20" s="37"/>
    </row>
    <row r="21" spans="5:12" s="36" customFormat="1" ht="19.5" customHeight="1">
      <c r="E21" s="132"/>
      <c r="G21" s="80"/>
      <c r="H21" s="37"/>
      <c r="I21" s="80"/>
      <c r="J21" s="37"/>
      <c r="K21" s="80"/>
      <c r="L21" s="37"/>
    </row>
    <row r="22" spans="1:12" s="36" customFormat="1" ht="19.5" customHeight="1">
      <c r="A22" s="36" t="s">
        <v>106</v>
      </c>
      <c r="E22" s="132"/>
      <c r="G22" s="80"/>
      <c r="H22" s="37"/>
      <c r="I22" s="80"/>
      <c r="J22" s="37"/>
      <c r="K22" s="80"/>
      <c r="L22" s="37"/>
    </row>
    <row r="23" spans="5:13" s="36" customFormat="1" ht="19.5" customHeight="1">
      <c r="E23" s="132"/>
      <c r="G23" s="80"/>
      <c r="H23" s="37"/>
      <c r="I23" s="80"/>
      <c r="J23" s="37"/>
      <c r="K23" s="254" t="s">
        <v>87</v>
      </c>
      <c r="L23" s="254"/>
      <c r="M23" s="254"/>
    </row>
    <row r="24" spans="1:13" s="22" customFormat="1" ht="19.5" customHeight="1">
      <c r="A24" s="241" t="s">
        <v>110</v>
      </c>
      <c r="B24" s="242"/>
      <c r="C24" s="242"/>
      <c r="D24" s="242"/>
      <c r="E24" s="243"/>
      <c r="F24" s="244"/>
      <c r="G24" s="249" t="str">
        <f>G5</f>
        <v>平成28年度</v>
      </c>
      <c r="H24" s="91"/>
      <c r="I24" s="249" t="str">
        <f>I5</f>
        <v>平成27年度</v>
      </c>
      <c r="J24" s="91"/>
      <c r="K24" s="255" t="s">
        <v>126</v>
      </c>
      <c r="L24" s="256"/>
      <c r="M24" s="257"/>
    </row>
    <row r="25" spans="1:13" s="22" customFormat="1" ht="19.5" customHeight="1">
      <c r="A25" s="245"/>
      <c r="B25" s="246"/>
      <c r="C25" s="246"/>
      <c r="D25" s="246"/>
      <c r="E25" s="247"/>
      <c r="F25" s="248"/>
      <c r="G25" s="258"/>
      <c r="H25" s="92"/>
      <c r="I25" s="258"/>
      <c r="J25" s="92"/>
      <c r="K25" s="97" t="s">
        <v>127</v>
      </c>
      <c r="L25" s="96"/>
      <c r="M25" s="84" t="s">
        <v>107</v>
      </c>
    </row>
    <row r="26" spans="1:13" s="36" customFormat="1" ht="19.5" customHeight="1">
      <c r="A26" s="39"/>
      <c r="B26" s="40" t="s">
        <v>88</v>
      </c>
      <c r="C26" s="41"/>
      <c r="D26" s="68"/>
      <c r="E26" s="120"/>
      <c r="F26" s="69"/>
      <c r="G26" s="113">
        <f>SUM(G27:G32)</f>
        <v>271968963</v>
      </c>
      <c r="H26" s="95"/>
      <c r="I26" s="113">
        <f>SUM(I27:I32)</f>
        <v>288390406</v>
      </c>
      <c r="J26" s="95"/>
      <c r="K26" s="94">
        <f>G26-I26</f>
        <v>-16421443</v>
      </c>
      <c r="L26" s="95"/>
      <c r="M26" s="71">
        <f aca="true" t="shared" si="2" ref="M26:M40">IF(ISERROR(G26/I26),0,ROUND(G26/I26*100,1))</f>
        <v>94.3</v>
      </c>
    </row>
    <row r="27" spans="1:13" s="36" customFormat="1" ht="19.5" customHeight="1">
      <c r="A27" s="34"/>
      <c r="B27" s="37"/>
      <c r="C27" s="35"/>
      <c r="D27" s="60"/>
      <c r="E27" s="61" t="s">
        <v>89</v>
      </c>
      <c r="F27" s="69"/>
      <c r="G27" s="112">
        <v>11701346</v>
      </c>
      <c r="H27" s="95"/>
      <c r="I27" s="112">
        <v>15784854</v>
      </c>
      <c r="J27" s="95"/>
      <c r="K27" s="94">
        <f aca="true" t="shared" si="3" ref="K27:K36">G27-I27</f>
        <v>-4083508</v>
      </c>
      <c r="L27" s="95"/>
      <c r="M27" s="71">
        <f t="shared" si="2"/>
        <v>74.1</v>
      </c>
    </row>
    <row r="28" spans="1:13" s="36" customFormat="1" ht="30" customHeight="1">
      <c r="A28" s="34"/>
      <c r="B28" s="37"/>
      <c r="C28" s="35"/>
      <c r="D28" s="60"/>
      <c r="E28" s="72" t="s">
        <v>90</v>
      </c>
      <c r="F28" s="70"/>
      <c r="G28" s="112">
        <v>116257384</v>
      </c>
      <c r="H28" s="95"/>
      <c r="I28" s="112">
        <v>126817419</v>
      </c>
      <c r="J28" s="95"/>
      <c r="K28" s="94">
        <f t="shared" si="3"/>
        <v>-10560035</v>
      </c>
      <c r="L28" s="95"/>
      <c r="M28" s="71">
        <f t="shared" si="2"/>
        <v>91.7</v>
      </c>
    </row>
    <row r="29" spans="1:13" s="36" customFormat="1" ht="19.5" customHeight="1">
      <c r="A29" s="34"/>
      <c r="B29" s="37"/>
      <c r="C29" s="35"/>
      <c r="D29" s="60"/>
      <c r="E29" s="61" t="s">
        <v>91</v>
      </c>
      <c r="F29" s="69"/>
      <c r="G29" s="112">
        <v>18576219</v>
      </c>
      <c r="H29" s="95"/>
      <c r="I29" s="112">
        <v>19303652</v>
      </c>
      <c r="J29" s="95"/>
      <c r="K29" s="94">
        <f t="shared" si="3"/>
        <v>-727433</v>
      </c>
      <c r="L29" s="95"/>
      <c r="M29" s="71">
        <f t="shared" si="2"/>
        <v>96.2</v>
      </c>
    </row>
    <row r="30" spans="1:13" s="36" customFormat="1" ht="19.5" customHeight="1">
      <c r="A30" s="34"/>
      <c r="B30" s="37"/>
      <c r="C30" s="35"/>
      <c r="D30" s="60"/>
      <c r="E30" s="61" t="s">
        <v>92</v>
      </c>
      <c r="F30" s="69"/>
      <c r="G30" s="112">
        <v>125320755</v>
      </c>
      <c r="H30" s="95"/>
      <c r="I30" s="112">
        <v>126296683</v>
      </c>
      <c r="J30" s="95"/>
      <c r="K30" s="94">
        <f t="shared" si="3"/>
        <v>-975928</v>
      </c>
      <c r="L30" s="95"/>
      <c r="M30" s="71">
        <f t="shared" si="2"/>
        <v>99.2</v>
      </c>
    </row>
    <row r="31" spans="1:13" s="36" customFormat="1" ht="19.5" customHeight="1">
      <c r="A31" s="34"/>
      <c r="B31" s="37"/>
      <c r="C31" s="35"/>
      <c r="D31" s="60"/>
      <c r="E31" s="61" t="s">
        <v>93</v>
      </c>
      <c r="F31" s="69"/>
      <c r="G31" s="112">
        <v>113259</v>
      </c>
      <c r="H31" s="95"/>
      <c r="I31" s="112">
        <v>187798</v>
      </c>
      <c r="J31" s="95"/>
      <c r="K31" s="94">
        <f t="shared" si="3"/>
        <v>-74539</v>
      </c>
      <c r="L31" s="95"/>
      <c r="M31" s="71">
        <f t="shared" si="2"/>
        <v>60.3</v>
      </c>
    </row>
    <row r="32" spans="1:13" s="36" customFormat="1" ht="19.5" customHeight="1">
      <c r="A32" s="33"/>
      <c r="B32" s="38"/>
      <c r="C32" s="67"/>
      <c r="D32" s="60"/>
      <c r="E32" s="61" t="s">
        <v>94</v>
      </c>
      <c r="F32" s="69"/>
      <c r="G32" s="112">
        <v>0</v>
      </c>
      <c r="H32" s="95"/>
      <c r="I32" s="112">
        <v>0</v>
      </c>
      <c r="J32" s="95"/>
      <c r="K32" s="94">
        <f t="shared" si="3"/>
        <v>0</v>
      </c>
      <c r="L32" s="95"/>
      <c r="M32" s="71">
        <f t="shared" si="2"/>
        <v>0</v>
      </c>
    </row>
    <row r="33" spans="1:13" s="36" customFormat="1" ht="19.5" customHeight="1">
      <c r="A33" s="39"/>
      <c r="B33" s="40" t="s">
        <v>95</v>
      </c>
      <c r="C33" s="41"/>
      <c r="D33" s="68"/>
      <c r="E33" s="61"/>
      <c r="F33" s="69"/>
      <c r="G33" s="94">
        <f>G34+G36+G35</f>
        <v>22339029</v>
      </c>
      <c r="H33" s="95"/>
      <c r="I33" s="113">
        <f>I34+I36</f>
        <v>29441855</v>
      </c>
      <c r="J33" s="95"/>
      <c r="K33" s="94">
        <f t="shared" si="3"/>
        <v>-7102826</v>
      </c>
      <c r="L33" s="95"/>
      <c r="M33" s="71">
        <f t="shared" si="2"/>
        <v>75.9</v>
      </c>
    </row>
    <row r="34" spans="1:13" s="36" customFormat="1" ht="30" customHeight="1">
      <c r="A34" s="34"/>
      <c r="B34" s="37"/>
      <c r="C34" s="35"/>
      <c r="D34" s="60"/>
      <c r="E34" s="72" t="s">
        <v>96</v>
      </c>
      <c r="F34" s="70"/>
      <c r="G34" s="112">
        <v>17388602</v>
      </c>
      <c r="H34" s="95"/>
      <c r="I34" s="112">
        <v>23574131</v>
      </c>
      <c r="J34" s="95"/>
      <c r="K34" s="94">
        <f t="shared" si="3"/>
        <v>-6185529</v>
      </c>
      <c r="L34" s="95"/>
      <c r="M34" s="71">
        <f t="shared" si="2"/>
        <v>73.8</v>
      </c>
    </row>
    <row r="35" spans="1:13" s="36" customFormat="1" ht="19.5" customHeight="1" hidden="1">
      <c r="A35" s="34"/>
      <c r="B35" s="37"/>
      <c r="C35" s="35"/>
      <c r="D35" s="60"/>
      <c r="E35" s="61" t="s">
        <v>254</v>
      </c>
      <c r="F35" s="70"/>
      <c r="G35" s="112">
        <v>0</v>
      </c>
      <c r="H35" s="95"/>
      <c r="I35" s="112">
        <v>0</v>
      </c>
      <c r="J35" s="95"/>
      <c r="K35" s="94">
        <f t="shared" si="3"/>
        <v>0</v>
      </c>
      <c r="L35" s="95"/>
      <c r="M35" s="71">
        <f>IF(ISERROR(G35/I35),0,ROUND(G35/I35*100,1))</f>
        <v>0</v>
      </c>
    </row>
    <row r="36" spans="1:13" s="36" customFormat="1" ht="19.5" customHeight="1">
      <c r="A36" s="33"/>
      <c r="B36" s="38"/>
      <c r="C36" s="67"/>
      <c r="D36" s="60"/>
      <c r="E36" s="61" t="s">
        <v>97</v>
      </c>
      <c r="F36" s="69"/>
      <c r="G36" s="112">
        <v>4950427</v>
      </c>
      <c r="H36" s="95"/>
      <c r="I36" s="112">
        <v>5867724</v>
      </c>
      <c r="J36" s="95"/>
      <c r="K36" s="94">
        <f t="shared" si="3"/>
        <v>-917297</v>
      </c>
      <c r="L36" s="95"/>
      <c r="M36" s="71">
        <f t="shared" si="2"/>
        <v>84.4</v>
      </c>
    </row>
    <row r="37" spans="1:13" s="36" customFormat="1" ht="19.5" customHeight="1">
      <c r="A37" s="39"/>
      <c r="B37" s="40" t="s">
        <v>98</v>
      </c>
      <c r="C37" s="41"/>
      <c r="D37" s="68"/>
      <c r="E37" s="61"/>
      <c r="F37" s="69"/>
      <c r="G37" s="113">
        <f>SUM(G38:G39)</f>
        <v>0</v>
      </c>
      <c r="H37" s="95"/>
      <c r="I37" s="113">
        <f>SUM(I38:I39)</f>
        <v>0</v>
      </c>
      <c r="J37" s="95"/>
      <c r="K37" s="94">
        <f>G37-I37</f>
        <v>0</v>
      </c>
      <c r="L37" s="95"/>
      <c r="M37" s="71">
        <f t="shared" si="2"/>
        <v>0</v>
      </c>
    </row>
    <row r="38" spans="1:13" s="36" customFormat="1" ht="19.5" customHeight="1">
      <c r="A38" s="34"/>
      <c r="B38" s="37"/>
      <c r="C38" s="35"/>
      <c r="D38" s="60"/>
      <c r="E38" s="61" t="s">
        <v>99</v>
      </c>
      <c r="F38" s="69"/>
      <c r="G38" s="112">
        <v>0</v>
      </c>
      <c r="H38" s="95"/>
      <c r="I38" s="112">
        <v>0</v>
      </c>
      <c r="J38" s="95"/>
      <c r="K38" s="94">
        <f>G38-I38</f>
        <v>0</v>
      </c>
      <c r="L38" s="95"/>
      <c r="M38" s="71">
        <f>IF(ISERROR(G38/I38),0,ROUND(G38/I38*100,1))</f>
        <v>0</v>
      </c>
    </row>
    <row r="39" spans="1:13" s="36" customFormat="1" ht="19.5" customHeight="1">
      <c r="A39" s="33"/>
      <c r="B39" s="38"/>
      <c r="C39" s="67"/>
      <c r="D39" s="60"/>
      <c r="E39" s="61" t="s">
        <v>230</v>
      </c>
      <c r="F39" s="69"/>
      <c r="G39" s="112">
        <v>0</v>
      </c>
      <c r="H39" s="95"/>
      <c r="I39" s="112">
        <v>0</v>
      </c>
      <c r="J39" s="95"/>
      <c r="K39" s="94">
        <f>G39-I39</f>
        <v>0</v>
      </c>
      <c r="L39" s="95"/>
      <c r="M39" s="71">
        <f t="shared" si="2"/>
        <v>0</v>
      </c>
    </row>
    <row r="40" spans="1:13" s="36" customFormat="1" ht="19.5" customHeight="1">
      <c r="A40" s="255" t="s">
        <v>128</v>
      </c>
      <c r="B40" s="256"/>
      <c r="C40" s="256"/>
      <c r="D40" s="256"/>
      <c r="E40" s="256"/>
      <c r="F40" s="257"/>
      <c r="G40" s="94">
        <f>G26+G33+G37</f>
        <v>294307992</v>
      </c>
      <c r="H40" s="95"/>
      <c r="I40" s="113">
        <f>I26+I33+I37</f>
        <v>317832261</v>
      </c>
      <c r="J40" s="95"/>
      <c r="K40" s="94">
        <f>G40-I40</f>
        <v>-23524269</v>
      </c>
      <c r="L40" s="95"/>
      <c r="M40" s="71">
        <f t="shared" si="2"/>
        <v>92.6</v>
      </c>
    </row>
    <row r="41" spans="5:12" s="36" customFormat="1" ht="19.5" customHeight="1">
      <c r="E41" s="50"/>
      <c r="G41" s="80"/>
      <c r="H41" s="37"/>
      <c r="I41" s="80"/>
      <c r="J41" s="37"/>
      <c r="K41" s="80"/>
      <c r="L41" s="37"/>
    </row>
    <row r="42" spans="5:12" s="36" customFormat="1" ht="19.5" customHeight="1">
      <c r="E42" s="50"/>
      <c r="G42" s="80"/>
      <c r="H42" s="37"/>
      <c r="I42" s="80"/>
      <c r="J42" s="37"/>
      <c r="K42" s="80"/>
      <c r="L42" s="37"/>
    </row>
  </sheetData>
  <sheetProtection/>
  <mergeCells count="13">
    <mergeCell ref="A40:F40"/>
    <mergeCell ref="I5:I6"/>
    <mergeCell ref="K5:M5"/>
    <mergeCell ref="K24:M24"/>
    <mergeCell ref="I24:I25"/>
    <mergeCell ref="G24:G25"/>
    <mergeCell ref="A19:F19"/>
    <mergeCell ref="A24:F25"/>
    <mergeCell ref="G5:G6"/>
    <mergeCell ref="A5:F6"/>
    <mergeCell ref="B17:E17"/>
    <mergeCell ref="K4:M4"/>
    <mergeCell ref="K23:M23"/>
  </mergeCells>
  <printOptions/>
  <pageMargins left="0.7874015748031497" right="0.7480314960629921" top="1.1811023622047245" bottom="0.7874015748031497" header="0.3937007874015748" footer="0.3937007874015748"/>
  <pageSetup firstPageNumber="61" useFirstPageNumber="1" horizontalDpi="600" verticalDpi="600" orientation="portrait" paperSize="9" scale="9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K18"/>
  <sheetViews>
    <sheetView zoomScaleSheetLayoutView="100" zoomScalePageLayoutView="0" workbookViewId="0" topLeftCell="A1">
      <selection activeCell="AH26" sqref="AH26"/>
    </sheetView>
  </sheetViews>
  <sheetFormatPr defaultColWidth="8.796875" defaultRowHeight="19.5" customHeight="1"/>
  <cols>
    <col min="1" max="1" width="0.40625" style="3" customWidth="1"/>
    <col min="2" max="2" width="1.203125" style="3" customWidth="1"/>
    <col min="3" max="3" width="13.59765625" style="3" customWidth="1"/>
    <col min="4" max="4" width="14.8984375" style="3" customWidth="1"/>
    <col min="5" max="6" width="0.40625" style="3" customWidth="1"/>
    <col min="7" max="7" width="13.3984375" style="3" customWidth="1"/>
    <col min="8" max="9" width="0.40625" style="3" customWidth="1"/>
    <col min="10" max="10" width="13.3984375" style="3" customWidth="1"/>
    <col min="11" max="12" width="0.40625" style="3" customWidth="1"/>
    <col min="13" max="13" width="13.3984375" style="3" customWidth="1"/>
    <col min="14" max="15" width="0.40625" style="3" customWidth="1"/>
    <col min="16" max="16" width="13.3984375" style="3" customWidth="1"/>
    <col min="17" max="18" width="0.40625" style="3" customWidth="1"/>
    <col min="19" max="19" width="13.3984375" style="3" customWidth="1"/>
    <col min="20" max="21" width="0.40625" style="3" customWidth="1"/>
    <col min="22" max="22" width="13.3984375" style="3" customWidth="1"/>
    <col min="23" max="24" width="0.40625" style="3" customWidth="1"/>
    <col min="25" max="25" width="13.3984375" style="3" customWidth="1"/>
    <col min="26" max="27" width="0.40625" style="3" customWidth="1"/>
    <col min="28" max="28" width="13.3984375" style="3" customWidth="1"/>
    <col min="29" max="30" width="0.40625" style="3" customWidth="1"/>
    <col min="31" max="31" width="12.59765625" style="3" customWidth="1"/>
    <col min="32" max="33" width="0.40625" style="3" customWidth="1"/>
    <col min="34" max="34" width="14.69921875" style="3" customWidth="1"/>
    <col min="35" max="38" width="0.40625" style="3" customWidth="1"/>
    <col min="39" max="16384" width="9" style="3" customWidth="1"/>
  </cols>
  <sheetData>
    <row r="1" spans="2:36" ht="19.5" customHeight="1">
      <c r="B1" s="279" t="s">
        <v>162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04" t="s">
        <v>149</v>
      </c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</row>
    <row r="3" ht="19.5" customHeight="1">
      <c r="A3" s="3" t="s">
        <v>150</v>
      </c>
    </row>
    <row r="4" spans="3:37" ht="19.5" customHeight="1">
      <c r="C4" s="20"/>
      <c r="D4" s="20"/>
      <c r="AK4" s="30" t="s">
        <v>161</v>
      </c>
    </row>
    <row r="5" spans="1:37" ht="19.5" customHeight="1">
      <c r="A5" s="17"/>
      <c r="B5" s="275" t="s">
        <v>17</v>
      </c>
      <c r="C5" s="276"/>
      <c r="D5" s="272" t="s">
        <v>76</v>
      </c>
      <c r="E5" s="53"/>
      <c r="F5" s="43"/>
      <c r="G5" s="269" t="s">
        <v>151</v>
      </c>
      <c r="H5" s="11"/>
      <c r="I5" s="55"/>
      <c r="J5" s="269" t="s">
        <v>152</v>
      </c>
      <c r="K5" s="11"/>
      <c r="L5" s="55"/>
      <c r="M5" s="264" t="s">
        <v>153</v>
      </c>
      <c r="N5" s="11"/>
      <c r="O5" s="55"/>
      <c r="P5" s="269" t="s">
        <v>154</v>
      </c>
      <c r="Q5" s="11"/>
      <c r="R5" s="64"/>
      <c r="S5" s="284" t="s">
        <v>155</v>
      </c>
      <c r="T5" s="284"/>
      <c r="U5" s="284"/>
      <c r="V5" s="284"/>
      <c r="W5" s="284"/>
      <c r="X5" s="284"/>
      <c r="Y5" s="284"/>
      <c r="Z5" s="59"/>
      <c r="AA5" s="49"/>
      <c r="AB5" s="264" t="s">
        <v>156</v>
      </c>
      <c r="AC5" s="45"/>
      <c r="AD5" s="46"/>
      <c r="AE5" s="285" t="s">
        <v>157</v>
      </c>
      <c r="AF5" s="45"/>
      <c r="AG5" s="46"/>
      <c r="AH5" s="264" t="s">
        <v>158</v>
      </c>
      <c r="AI5" s="55"/>
      <c r="AJ5" s="55"/>
      <c r="AK5" s="11"/>
    </row>
    <row r="6" spans="1:37" ht="19.5" customHeight="1">
      <c r="A6" s="18"/>
      <c r="B6" s="267"/>
      <c r="C6" s="268"/>
      <c r="D6" s="273"/>
      <c r="E6" s="42"/>
      <c r="F6" s="7"/>
      <c r="G6" s="270"/>
      <c r="H6" s="19"/>
      <c r="I6" s="20"/>
      <c r="J6" s="270"/>
      <c r="K6" s="19"/>
      <c r="L6" s="20"/>
      <c r="M6" s="262"/>
      <c r="N6" s="19"/>
      <c r="O6" s="20"/>
      <c r="P6" s="270"/>
      <c r="Q6" s="19"/>
      <c r="R6" s="18"/>
      <c r="S6" s="261" t="s">
        <v>16</v>
      </c>
      <c r="T6" s="140"/>
      <c r="U6" s="136"/>
      <c r="V6" s="261" t="s">
        <v>34</v>
      </c>
      <c r="W6" s="140"/>
      <c r="X6" s="141"/>
      <c r="Y6" s="264" t="s">
        <v>159</v>
      </c>
      <c r="Z6" s="9"/>
      <c r="AA6" s="48"/>
      <c r="AB6" s="265"/>
      <c r="AC6" s="44"/>
      <c r="AD6" s="47"/>
      <c r="AE6" s="286"/>
      <c r="AF6" s="44"/>
      <c r="AG6" s="47"/>
      <c r="AH6" s="265"/>
      <c r="AI6" s="20"/>
      <c r="AJ6" s="20"/>
      <c r="AK6" s="19"/>
    </row>
    <row r="7" spans="1:37" ht="19.5" customHeight="1">
      <c r="A7" s="18"/>
      <c r="B7" s="267"/>
      <c r="C7" s="268"/>
      <c r="D7" s="273"/>
      <c r="E7" s="42"/>
      <c r="F7" s="7"/>
      <c r="G7" s="270"/>
      <c r="H7" s="19"/>
      <c r="I7" s="20"/>
      <c r="J7" s="270"/>
      <c r="K7" s="42"/>
      <c r="L7" s="31"/>
      <c r="M7" s="262"/>
      <c r="N7" s="42"/>
      <c r="O7" s="31"/>
      <c r="P7" s="270"/>
      <c r="Q7" s="19"/>
      <c r="R7" s="18"/>
      <c r="S7" s="262"/>
      <c r="T7" s="140"/>
      <c r="U7" s="136"/>
      <c r="V7" s="262"/>
      <c r="W7" s="140"/>
      <c r="X7" s="141"/>
      <c r="Y7" s="262"/>
      <c r="Z7" s="9"/>
      <c r="AA7" s="48"/>
      <c r="AB7" s="265"/>
      <c r="AC7" s="44"/>
      <c r="AD7" s="47"/>
      <c r="AE7" s="286"/>
      <c r="AF7" s="44"/>
      <c r="AG7" s="47"/>
      <c r="AH7" s="265"/>
      <c r="AI7" s="20"/>
      <c r="AJ7" s="20"/>
      <c r="AK7" s="19"/>
    </row>
    <row r="8" spans="1:37" ht="19.5" customHeight="1">
      <c r="A8" s="18"/>
      <c r="B8" s="267"/>
      <c r="C8" s="268"/>
      <c r="D8" s="273"/>
      <c r="E8" s="42"/>
      <c r="F8" s="7"/>
      <c r="G8" s="270"/>
      <c r="H8" s="9"/>
      <c r="I8" s="8"/>
      <c r="J8" s="270"/>
      <c r="K8" s="9"/>
      <c r="L8" s="8"/>
      <c r="M8" s="262"/>
      <c r="N8" s="19"/>
      <c r="O8" s="20"/>
      <c r="P8" s="270"/>
      <c r="Q8" s="9"/>
      <c r="R8" s="48"/>
      <c r="S8" s="262"/>
      <c r="T8" s="140"/>
      <c r="U8" s="141"/>
      <c r="V8" s="262"/>
      <c r="W8" s="140"/>
      <c r="X8" s="141"/>
      <c r="Y8" s="262"/>
      <c r="Z8" s="19"/>
      <c r="AA8" s="18"/>
      <c r="AB8" s="265"/>
      <c r="AC8" s="44"/>
      <c r="AD8" s="47"/>
      <c r="AE8" s="286"/>
      <c r="AF8" s="44"/>
      <c r="AG8" s="135"/>
      <c r="AH8" s="265"/>
      <c r="AI8" s="20"/>
      <c r="AJ8" s="20"/>
      <c r="AK8" s="19"/>
    </row>
    <row r="9" spans="1:37" ht="19.5" customHeight="1">
      <c r="A9" s="12"/>
      <c r="B9" s="277"/>
      <c r="C9" s="278"/>
      <c r="D9" s="274"/>
      <c r="E9" s="54"/>
      <c r="F9" s="14"/>
      <c r="G9" s="271"/>
      <c r="H9" s="10"/>
      <c r="I9" s="57"/>
      <c r="J9" s="271"/>
      <c r="K9" s="10"/>
      <c r="L9" s="57"/>
      <c r="M9" s="263"/>
      <c r="N9" s="13"/>
      <c r="O9" s="32"/>
      <c r="P9" s="271"/>
      <c r="Q9" s="10"/>
      <c r="R9" s="56"/>
      <c r="S9" s="263"/>
      <c r="T9" s="142"/>
      <c r="U9" s="143"/>
      <c r="V9" s="263"/>
      <c r="W9" s="142"/>
      <c r="X9" s="143"/>
      <c r="Y9" s="263"/>
      <c r="Z9" s="13"/>
      <c r="AA9" s="12"/>
      <c r="AB9" s="266"/>
      <c r="AC9" s="78"/>
      <c r="AD9" s="77"/>
      <c r="AE9" s="287"/>
      <c r="AF9" s="78"/>
      <c r="AG9" s="77"/>
      <c r="AH9" s="266"/>
      <c r="AI9" s="32"/>
      <c r="AJ9" s="32"/>
      <c r="AK9" s="13"/>
    </row>
    <row r="10" spans="1:37" s="22" customFormat="1" ht="19.5" customHeight="1">
      <c r="A10" s="23"/>
      <c r="B10" s="267"/>
      <c r="C10" s="268"/>
      <c r="D10" s="144"/>
      <c r="E10" s="24"/>
      <c r="F10" s="23"/>
      <c r="G10" s="280" t="s">
        <v>163</v>
      </c>
      <c r="H10" s="24"/>
      <c r="I10" s="23"/>
      <c r="J10" s="144"/>
      <c r="K10" s="24"/>
      <c r="L10" s="23"/>
      <c r="M10" s="144"/>
      <c r="N10" s="24"/>
      <c r="O10" s="144"/>
      <c r="P10" s="144"/>
      <c r="Q10" s="145"/>
      <c r="R10" s="23"/>
      <c r="S10" s="144"/>
      <c r="T10" s="24"/>
      <c r="U10" s="23"/>
      <c r="V10" s="144"/>
      <c r="W10" s="24"/>
      <c r="X10" s="23"/>
      <c r="Y10" s="144"/>
      <c r="Z10" s="24"/>
      <c r="AA10" s="23"/>
      <c r="AB10" s="146"/>
      <c r="AC10" s="147"/>
      <c r="AD10" s="146"/>
      <c r="AE10" s="146"/>
      <c r="AF10" s="147"/>
      <c r="AG10" s="146"/>
      <c r="AH10" s="144"/>
      <c r="AI10" s="144"/>
      <c r="AJ10" s="144"/>
      <c r="AK10" s="24"/>
    </row>
    <row r="11" spans="1:37" s="22" customFormat="1" ht="19.5" customHeight="1">
      <c r="A11" s="148"/>
      <c r="B11" s="282" t="s">
        <v>160</v>
      </c>
      <c r="C11" s="283"/>
      <c r="D11" s="137" t="s">
        <v>165</v>
      </c>
      <c r="E11" s="149"/>
      <c r="F11" s="150"/>
      <c r="G11" s="281"/>
      <c r="H11" s="151"/>
      <c r="I11" s="139"/>
      <c r="J11" s="152">
        <v>46000000</v>
      </c>
      <c r="K11" s="153"/>
      <c r="L11" s="154"/>
      <c r="M11" s="22">
        <v>0</v>
      </c>
      <c r="N11" s="151"/>
      <c r="O11" s="88"/>
      <c r="P11" s="88">
        <v>46000000</v>
      </c>
      <c r="Q11" s="153"/>
      <c r="R11" s="139"/>
      <c r="S11" s="88">
        <v>20000000</v>
      </c>
      <c r="T11" s="151"/>
      <c r="U11" s="139"/>
      <c r="V11" s="88">
        <v>20000000</v>
      </c>
      <c r="W11" s="151"/>
      <c r="X11" s="139"/>
      <c r="Y11" s="88">
        <v>6000000</v>
      </c>
      <c r="Z11" s="153"/>
      <c r="AA11" s="154"/>
      <c r="AB11" s="88">
        <v>0</v>
      </c>
      <c r="AC11" s="151"/>
      <c r="AD11" s="88"/>
      <c r="AE11" s="52">
        <v>0</v>
      </c>
      <c r="AF11" s="19"/>
      <c r="AG11" s="3"/>
      <c r="AH11" s="260" t="s">
        <v>164</v>
      </c>
      <c r="AI11" s="88"/>
      <c r="AJ11" s="88"/>
      <c r="AK11" s="104"/>
    </row>
    <row r="12" spans="1:37" s="22" customFormat="1" ht="19.5" customHeight="1">
      <c r="A12" s="148"/>
      <c r="B12" s="267"/>
      <c r="C12" s="268"/>
      <c r="D12" s="51"/>
      <c r="E12" s="149"/>
      <c r="F12" s="150"/>
      <c r="G12" s="281"/>
      <c r="H12" s="151"/>
      <c r="I12" s="139"/>
      <c r="J12" s="88"/>
      <c r="K12" s="151"/>
      <c r="L12" s="139"/>
      <c r="N12" s="151"/>
      <c r="O12" s="88"/>
      <c r="P12" s="88"/>
      <c r="Q12" s="153"/>
      <c r="R12" s="139"/>
      <c r="S12" s="88"/>
      <c r="T12" s="151"/>
      <c r="U12" s="139"/>
      <c r="V12" s="88"/>
      <c r="W12" s="151"/>
      <c r="X12" s="139"/>
      <c r="Y12" s="152"/>
      <c r="Z12" s="153"/>
      <c r="AA12" s="154"/>
      <c r="AB12" s="88"/>
      <c r="AC12" s="151"/>
      <c r="AD12" s="88"/>
      <c r="AE12" s="52"/>
      <c r="AF12" s="19"/>
      <c r="AG12" s="3"/>
      <c r="AH12" s="260"/>
      <c r="AI12" s="88"/>
      <c r="AJ12" s="88"/>
      <c r="AK12" s="104"/>
    </row>
    <row r="13" spans="1:37" s="22" customFormat="1" ht="19.5" customHeight="1">
      <c r="A13" s="148"/>
      <c r="B13" s="267"/>
      <c r="C13" s="268"/>
      <c r="D13" s="51"/>
      <c r="E13" s="149"/>
      <c r="F13" s="150"/>
      <c r="G13" s="88"/>
      <c r="H13" s="151"/>
      <c r="I13" s="139"/>
      <c r="J13" s="88"/>
      <c r="K13" s="151"/>
      <c r="L13" s="139"/>
      <c r="N13" s="151"/>
      <c r="O13" s="88"/>
      <c r="P13" s="88"/>
      <c r="Q13" s="153"/>
      <c r="R13" s="139"/>
      <c r="S13" s="88"/>
      <c r="T13" s="151"/>
      <c r="U13" s="139"/>
      <c r="V13" s="88"/>
      <c r="W13" s="151"/>
      <c r="X13" s="139"/>
      <c r="Y13" s="152"/>
      <c r="Z13" s="153"/>
      <c r="AA13" s="154"/>
      <c r="AB13" s="88"/>
      <c r="AC13" s="151"/>
      <c r="AD13" s="88"/>
      <c r="AE13" s="52"/>
      <c r="AF13" s="19"/>
      <c r="AG13" s="3"/>
      <c r="AH13" s="260"/>
      <c r="AI13" s="88"/>
      <c r="AJ13" s="88"/>
      <c r="AK13" s="104"/>
    </row>
    <row r="14" spans="1:37" s="22" customFormat="1" ht="19.5" customHeight="1">
      <c r="A14" s="148"/>
      <c r="B14" s="267"/>
      <c r="C14" s="268"/>
      <c r="D14" s="51"/>
      <c r="E14" s="149"/>
      <c r="F14" s="150"/>
      <c r="G14" s="88"/>
      <c r="H14" s="151"/>
      <c r="I14" s="139"/>
      <c r="J14" s="88"/>
      <c r="K14" s="151"/>
      <c r="L14" s="139"/>
      <c r="N14" s="151"/>
      <c r="O14" s="88"/>
      <c r="P14" s="88"/>
      <c r="Q14" s="153"/>
      <c r="R14" s="139"/>
      <c r="S14" s="88"/>
      <c r="T14" s="151"/>
      <c r="U14" s="139"/>
      <c r="V14" s="88"/>
      <c r="W14" s="151"/>
      <c r="X14" s="139"/>
      <c r="Y14" s="152"/>
      <c r="Z14" s="153"/>
      <c r="AA14" s="154"/>
      <c r="AB14" s="88"/>
      <c r="AC14" s="151"/>
      <c r="AD14" s="88"/>
      <c r="AE14" s="52"/>
      <c r="AF14" s="19"/>
      <c r="AG14" s="3"/>
      <c r="AH14" s="3"/>
      <c r="AI14" s="88"/>
      <c r="AJ14" s="88"/>
      <c r="AK14" s="104"/>
    </row>
    <row r="15" spans="1:37" s="22" customFormat="1" ht="19.5" customHeight="1">
      <c r="A15" s="148"/>
      <c r="B15" s="267"/>
      <c r="C15" s="268"/>
      <c r="D15" s="155"/>
      <c r="E15" s="156"/>
      <c r="F15" s="157"/>
      <c r="G15" s="88"/>
      <c r="H15" s="151"/>
      <c r="I15" s="139"/>
      <c r="J15" s="88"/>
      <c r="K15" s="151"/>
      <c r="L15" s="139"/>
      <c r="N15" s="151"/>
      <c r="O15" s="88"/>
      <c r="P15" s="88"/>
      <c r="Q15" s="153"/>
      <c r="R15" s="139"/>
      <c r="S15" s="88"/>
      <c r="T15" s="151"/>
      <c r="U15" s="139"/>
      <c r="V15" s="88"/>
      <c r="W15" s="151"/>
      <c r="X15" s="139"/>
      <c r="Y15" s="152"/>
      <c r="Z15" s="153"/>
      <c r="AA15" s="154"/>
      <c r="AB15" s="88"/>
      <c r="AC15" s="151"/>
      <c r="AD15" s="88"/>
      <c r="AE15" s="52"/>
      <c r="AF15" s="19"/>
      <c r="AG15" s="3"/>
      <c r="AH15" s="3"/>
      <c r="AI15" s="88"/>
      <c r="AJ15" s="88"/>
      <c r="AK15" s="104"/>
    </row>
    <row r="16" spans="1:37" s="22" customFormat="1" ht="19.5" customHeight="1">
      <c r="A16" s="148"/>
      <c r="B16" s="267"/>
      <c r="C16" s="268"/>
      <c r="D16" s="51"/>
      <c r="E16" s="149"/>
      <c r="F16" s="150"/>
      <c r="G16" s="88"/>
      <c r="H16" s="151"/>
      <c r="I16" s="139"/>
      <c r="J16" s="88"/>
      <c r="K16" s="151"/>
      <c r="L16" s="139"/>
      <c r="N16" s="151"/>
      <c r="O16" s="88"/>
      <c r="P16" s="88"/>
      <c r="Q16" s="153"/>
      <c r="R16" s="139"/>
      <c r="S16" s="88"/>
      <c r="T16" s="151"/>
      <c r="U16" s="139"/>
      <c r="V16" s="88"/>
      <c r="W16" s="151"/>
      <c r="X16" s="139"/>
      <c r="Y16" s="152"/>
      <c r="Z16" s="153"/>
      <c r="AA16" s="154"/>
      <c r="AB16" s="88"/>
      <c r="AC16" s="151"/>
      <c r="AD16" s="88"/>
      <c r="AE16" s="52"/>
      <c r="AF16" s="19"/>
      <c r="AG16" s="3"/>
      <c r="AH16" s="3"/>
      <c r="AI16" s="88"/>
      <c r="AJ16" s="88"/>
      <c r="AK16" s="104"/>
    </row>
    <row r="17" spans="1:37" s="22" customFormat="1" ht="19.5" customHeight="1">
      <c r="A17" s="73"/>
      <c r="B17" s="75"/>
      <c r="C17" s="74"/>
      <c r="D17" s="75"/>
      <c r="E17" s="74"/>
      <c r="F17" s="73"/>
      <c r="G17" s="158"/>
      <c r="H17" s="76"/>
      <c r="I17" s="138"/>
      <c r="J17" s="158"/>
      <c r="K17" s="76"/>
      <c r="L17" s="138"/>
      <c r="M17" s="158"/>
      <c r="N17" s="76"/>
      <c r="O17" s="158"/>
      <c r="P17" s="158"/>
      <c r="Q17" s="76"/>
      <c r="R17" s="138"/>
      <c r="S17" s="158"/>
      <c r="T17" s="76"/>
      <c r="U17" s="138"/>
      <c r="V17" s="158"/>
      <c r="W17" s="76"/>
      <c r="X17" s="138"/>
      <c r="Y17" s="158"/>
      <c r="Z17" s="76"/>
      <c r="AA17" s="138"/>
      <c r="AB17" s="158"/>
      <c r="AC17" s="76"/>
      <c r="AD17" s="158"/>
      <c r="AE17" s="158"/>
      <c r="AF17" s="76"/>
      <c r="AG17" s="158"/>
      <c r="AH17" s="158"/>
      <c r="AI17" s="158"/>
      <c r="AJ17" s="158"/>
      <c r="AK17" s="74"/>
    </row>
    <row r="18" spans="2:36" ht="19.5" customHeight="1">
      <c r="B18" s="20"/>
      <c r="C18" s="20"/>
      <c r="D18" s="20"/>
      <c r="E18" s="20"/>
      <c r="F18" s="2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</sheetData>
  <sheetProtection/>
  <mergeCells count="24">
    <mergeCell ref="AH5:AH9"/>
    <mergeCell ref="S1:AJ1"/>
    <mergeCell ref="P5:P9"/>
    <mergeCell ref="M5:M9"/>
    <mergeCell ref="S5:Y5"/>
    <mergeCell ref="Y6:Y9"/>
    <mergeCell ref="AE5:AE9"/>
    <mergeCell ref="B15:C15"/>
    <mergeCell ref="B14:C14"/>
    <mergeCell ref="B10:C10"/>
    <mergeCell ref="B12:C12"/>
    <mergeCell ref="B1:R1"/>
    <mergeCell ref="G10:G12"/>
    <mergeCell ref="B11:C11"/>
    <mergeCell ref="AH11:AH13"/>
    <mergeCell ref="V6:V9"/>
    <mergeCell ref="AB5:AB9"/>
    <mergeCell ref="S6:S9"/>
    <mergeCell ref="B16:C16"/>
    <mergeCell ref="J5:J9"/>
    <mergeCell ref="G5:G9"/>
    <mergeCell ref="D5:D9"/>
    <mergeCell ref="B5:C9"/>
    <mergeCell ref="B13:C13"/>
  </mergeCells>
  <printOptions/>
  <pageMargins left="0.7874015748031497" right="0.7086614173228347" top="1.1811023622047245" bottom="0.7874015748031497" header="0.3937007874015748" footer="0.3937007874015748"/>
  <pageSetup firstPageNumber="3" useFirstPageNumber="1" horizontalDpi="600" verticalDpi="600" orientation="portrait" paperSize="9" r:id="rId1"/>
  <headerFooter alignWithMargins="0">
    <oddFooter>&amp;C- &amp;P -</oddFooter>
  </headerFooter>
  <colBreaks count="1" manualBreakCount="1">
    <brk id="1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津島市水道企業局</dc:creator>
  <cp:keywords/>
  <dc:description/>
  <cp:lastModifiedBy>水野　寛文</cp:lastModifiedBy>
  <cp:lastPrinted>2017-11-27T05:16:56Z</cp:lastPrinted>
  <dcterms:created xsi:type="dcterms:W3CDTF">2001-11-22T06:56:26Z</dcterms:created>
  <dcterms:modified xsi:type="dcterms:W3CDTF">2017-11-30T05:38:36Z</dcterms:modified>
  <cp:category/>
  <cp:version/>
  <cp:contentType/>
  <cp:contentStatus/>
</cp:coreProperties>
</file>