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9120" activeTab="0"/>
  </bookViews>
  <sheets>
    <sheet name="下水道使用料計算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<sst xmlns="http://schemas.openxmlformats.org/spreadsheetml/2006/main" count="20" uniqueCount="20">
  <si>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一般家庭の下水道使用料を計算します。</t>
  </si>
  <si>
    <r>
      <t>２か月分の使用数量を右の</t>
    </r>
    <r>
      <rPr>
        <b/>
        <sz val="12"/>
        <color indexed="12"/>
        <rFont val="ＭＳ ゴシック"/>
        <family val="3"/>
      </rPr>
      <t>青マス</t>
    </r>
    <r>
      <rPr>
        <b/>
        <sz val="12"/>
        <rFont val="ＭＳ ゴシック"/>
        <family val="3"/>
      </rPr>
      <t>に入力して下さい。→→</t>
    </r>
  </si>
  <si>
    <t>立方ﾒｰﾄﾙ</t>
  </si>
  <si>
    <t>２か月分の下水道使用料は</t>
  </si>
  <si>
    <t>円です。（税込）</t>
  </si>
  <si>
    <t>使用水量がゼロでも、基本使用料が必要です。</t>
  </si>
  <si>
    <t>単価</t>
  </si>
  <si>
    <t>前月分使用数量</t>
  </si>
  <si>
    <t>前月分使用料</t>
  </si>
  <si>
    <t>後月分使用数量</t>
  </si>
  <si>
    <t>後月分使用料</t>
  </si>
  <si>
    <t>使用水量を整数にします</t>
  </si>
  <si>
    <t>基本使用料　０～10</t>
  </si>
  <si>
    <t>合　計</t>
  </si>
  <si>
    <t>前月分・後月分使用料（税込み）</t>
  </si>
  <si>
    <t>10～30</t>
  </si>
  <si>
    <t>31～50</t>
  </si>
  <si>
    <t>51～100</t>
  </si>
  <si>
    <t>101～500</t>
  </si>
  <si>
    <t xml:space="preserve">501～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</si>
</sst>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176" fontId="5" fillId="35" borderId="11" xfId="48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38" fontId="5" fillId="34" borderId="12" xfId="48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48" applyNumberFormat="1" applyFont="1" applyFill="1" applyBorder="1" applyAlignment="1">
      <alignment vertical="center"/>
    </xf>
    <xf numFmtId="38" fontId="1" fillId="0" borderId="10" xfId="48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38" fontId="1" fillId="36" borderId="10" xfId="48" applyFont="1" applyFill="1" applyBorder="1" applyAlignment="1">
      <alignment vertical="center"/>
    </xf>
    <xf numFmtId="38" fontId="1" fillId="37" borderId="10" xfId="48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38" borderId="10" xfId="0" applyNumberFormat="1" applyFont="1" applyFill="1" applyBorder="1" applyAlignment="1">
      <alignment vertical="center"/>
    </xf>
    <xf numFmtId="0" fontId="3" fillId="39" borderId="11" xfId="0" applyFont="1" applyFill="1" applyBorder="1" applyAlignment="1">
      <alignment vertical="center"/>
    </xf>
    <xf numFmtId="0" fontId="1" fillId="39" borderId="12" xfId="0" applyFont="1" applyFill="1" applyBorder="1" applyAlignment="1">
      <alignment vertical="center"/>
    </xf>
    <xf numFmtId="38" fontId="3" fillId="39" borderId="10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vertical="center"/>
    </xf>
    <xf numFmtId="176" fontId="1" fillId="0" borderId="14" xfId="48" applyNumberFormat="1" applyFont="1" applyFill="1" applyBorder="1" applyAlignment="1">
      <alignment vertical="center"/>
    </xf>
    <xf numFmtId="176" fontId="1" fillId="0" borderId="14" xfId="48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10.625" style="0" customWidth="1"/>
    <col min="2" max="2" width="35.625" style="0" customWidth="1"/>
    <col min="3" max="3" width="20.625" style="0" customWidth="1"/>
    <col min="4" max="4" width="30.50390625" style="0" customWidth="1"/>
    <col min="5" max="5" width="1.625" style="0" customWidth="1"/>
    <col min="6" max="6" width="5.00390625" style="0" hidden="1" customWidth="1"/>
    <col min="7" max="7" width="9.50390625" style="0" hidden="1" customWidth="1"/>
    <col min="8" max="8" width="23.125" style="0" hidden="1" customWidth="1"/>
    <col min="9" max="9" width="8.75390625" style="0" hidden="1" customWidth="1"/>
    <col min="10" max="10" width="18.50390625" style="0" hidden="1" customWidth="1"/>
    <col min="11" max="11" width="23.875" style="0" hidden="1" customWidth="1"/>
    <col min="12" max="12" width="10.625" style="0" customWidth="1"/>
  </cols>
  <sheetData>
    <row r="1" spans="1:12" s="15" customFormat="1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5" customFormat="1" ht="7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5" customFormat="1" ht="99.75" customHeight="1">
      <c r="A3" s="1"/>
      <c r="B3" s="3" t="s">
        <v>1</v>
      </c>
      <c r="C3" s="4">
        <v>0</v>
      </c>
      <c r="D3" s="5" t="s">
        <v>2</v>
      </c>
      <c r="E3" s="1"/>
      <c r="F3" s="1"/>
      <c r="G3" s="1"/>
      <c r="H3" s="1"/>
      <c r="I3" s="1"/>
      <c r="J3" s="1"/>
      <c r="K3" s="1"/>
      <c r="L3" s="1"/>
    </row>
    <row r="4" spans="1:12" s="15" customFormat="1" ht="99.75" customHeight="1">
      <c r="A4" s="1"/>
      <c r="B4" s="6" t="s">
        <v>3</v>
      </c>
      <c r="C4" s="7">
        <f>I16</f>
        <v>2722</v>
      </c>
      <c r="D4" s="8" t="s">
        <v>4</v>
      </c>
      <c r="E4" s="1"/>
      <c r="F4" s="1"/>
      <c r="G4" s="1"/>
      <c r="H4" s="1"/>
      <c r="I4" s="1"/>
      <c r="J4" s="1"/>
      <c r="K4" s="1"/>
      <c r="L4" s="1"/>
    </row>
    <row r="5" spans="1:12" s="15" customFormat="1" ht="75" customHeight="1">
      <c r="A5" s="1"/>
      <c r="B5" s="9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5" customFormat="1" ht="75" customHeight="1">
      <c r="A6" s="1"/>
      <c r="B6" s="1"/>
      <c r="C6" s="1"/>
      <c r="D6" s="1"/>
      <c r="E6" s="1"/>
      <c r="F6" s="29"/>
      <c r="G6" s="29" t="s">
        <v>6</v>
      </c>
      <c r="H6" s="29" t="s">
        <v>7</v>
      </c>
      <c r="I6" s="29" t="s">
        <v>8</v>
      </c>
      <c r="J6" s="29" t="s">
        <v>9</v>
      </c>
      <c r="K6" s="29" t="s">
        <v>10</v>
      </c>
      <c r="L6" s="1"/>
    </row>
    <row r="7" spans="1:12" s="15" customFormat="1" ht="85.5">
      <c r="A7" s="10"/>
      <c r="B7" s="10"/>
      <c r="C7" s="10"/>
      <c r="D7" s="10"/>
      <c r="E7" s="10"/>
      <c r="F7" s="24" t="s">
        <v>11</v>
      </c>
      <c r="G7" s="25">
        <f>ROUNDUP(C3,0)</f>
        <v>0</v>
      </c>
      <c r="H7" s="26">
        <f>ROUNDUP(G7/2,0)</f>
        <v>0</v>
      </c>
      <c r="I7" s="27"/>
      <c r="J7" s="26">
        <f>ROUNDDOWN(G7/2,0)</f>
        <v>0</v>
      </c>
      <c r="K7" s="28"/>
      <c r="L7" s="10"/>
    </row>
    <row r="8" spans="1:12" s="15" customFormat="1" ht="71.25">
      <c r="A8" s="10"/>
      <c r="B8" s="10"/>
      <c r="C8" s="10"/>
      <c r="D8" s="10"/>
      <c r="E8" s="10"/>
      <c r="F8" s="11" t="s">
        <v>12</v>
      </c>
      <c r="G8" s="30">
        <v>1361</v>
      </c>
      <c r="H8" s="12">
        <f>IF($H$7-10&lt;0,H7,10)</f>
        <v>0</v>
      </c>
      <c r="I8" s="13">
        <f>IF(H7&gt;=0,G8,0)</f>
        <v>1361</v>
      </c>
      <c r="J8" s="12">
        <f>IF($J$7-10&lt;0,J7,10)</f>
        <v>0</v>
      </c>
      <c r="K8" s="13">
        <f>IF(J7&gt;=0,G8,0)</f>
        <v>1361</v>
      </c>
      <c r="L8" s="10"/>
    </row>
    <row r="9" spans="1:12" s="15" customFormat="1" ht="14.25">
      <c r="A9" s="10"/>
      <c r="B9" s="10"/>
      <c r="C9" s="10"/>
      <c r="D9" s="10"/>
      <c r="E9" s="10"/>
      <c r="F9" s="14" t="s">
        <v>15</v>
      </c>
      <c r="G9" s="30">
        <v>146</v>
      </c>
      <c r="H9" s="12">
        <f>IF($H$7-10&lt;0,0,IF($H$7&gt;30,20,$H$7-10))</f>
        <v>0</v>
      </c>
      <c r="I9" s="13">
        <f>G9*H9</f>
        <v>0</v>
      </c>
      <c r="J9" s="12">
        <f>IF($J$7-10&lt;0,0,IF($J$7&gt;30,20,$J$7-10))</f>
        <v>0</v>
      </c>
      <c r="K9" s="13">
        <f>G9*J9</f>
        <v>0</v>
      </c>
      <c r="L9" s="10"/>
    </row>
    <row r="10" spans="1:12" s="15" customFormat="1" ht="14.25">
      <c r="A10" s="10"/>
      <c r="B10" s="10"/>
      <c r="C10" s="10"/>
      <c r="D10" s="10"/>
      <c r="E10" s="10"/>
      <c r="F10" s="14" t="s">
        <v>16</v>
      </c>
      <c r="G10" s="30">
        <v>162</v>
      </c>
      <c r="H10" s="12">
        <f>IF($H$7-30&lt;0,0,IF($H$7&gt;50,20,$H$7-30))</f>
        <v>0</v>
      </c>
      <c r="I10" s="13">
        <f>G10*H10</f>
        <v>0</v>
      </c>
      <c r="J10" s="12">
        <f>IF($J$7-30&lt;0,0,IF($J$7&gt;50,20,$J$7-30))</f>
        <v>0</v>
      </c>
      <c r="K10" s="13">
        <f>G10*J10</f>
        <v>0</v>
      </c>
      <c r="L10" s="10"/>
    </row>
    <row r="11" spans="6:11" s="15" customFormat="1" ht="14.25">
      <c r="F11" s="16" t="s">
        <v>17</v>
      </c>
      <c r="G11" s="30">
        <v>178</v>
      </c>
      <c r="H11" s="12">
        <f>IF($H$7-50&lt;0,0,IF($H$7&gt;100,50,$H$7-50))</f>
        <v>0</v>
      </c>
      <c r="I11" s="17">
        <f>G11*H11</f>
        <v>0</v>
      </c>
      <c r="J11" s="12">
        <f>IF($J$7-50&lt;0,0,IF($J$7&gt;100,50,$J$7-50))</f>
        <v>0</v>
      </c>
      <c r="K11" s="18">
        <f>G11*J11</f>
        <v>0</v>
      </c>
    </row>
    <row r="12" spans="6:11" s="15" customFormat="1" ht="14.25">
      <c r="F12" s="16" t="s">
        <v>18</v>
      </c>
      <c r="G12" s="30">
        <v>193</v>
      </c>
      <c r="H12" s="12">
        <f>IF($H$7-100&lt;0,0,IF($H$7&gt;500,400,$H$7-100))</f>
        <v>0</v>
      </c>
      <c r="I12" s="17">
        <f>G12*H12</f>
        <v>0</v>
      </c>
      <c r="J12" s="12">
        <f>IF($J$7-100&lt;0,0,IF($J$7&gt;500,400,$J$7-100))</f>
        <v>0</v>
      </c>
      <c r="K12" s="18">
        <f>G12*J12</f>
        <v>0</v>
      </c>
    </row>
    <row r="13" spans="6:11" s="15" customFormat="1" ht="14.25">
      <c r="F13" s="16" t="s">
        <v>19</v>
      </c>
      <c r="G13" s="30">
        <v>209</v>
      </c>
      <c r="H13" s="12">
        <f>IF($H$7-500&lt;0,0,IF($H$7&gt;500,$H$7-500,0))</f>
        <v>0</v>
      </c>
      <c r="I13" s="17">
        <f>G13*H13</f>
        <v>0</v>
      </c>
      <c r="J13" s="12">
        <f>IF($J$7-500&lt;0,0,IF($J$7&gt;500,$J$7-500,0))</f>
        <v>0</v>
      </c>
      <c r="K13" s="18">
        <f>G13*J13</f>
        <v>0</v>
      </c>
    </row>
    <row r="14" spans="6:11" s="15" customFormat="1" ht="14.25">
      <c r="F14" s="16" t="s">
        <v>13</v>
      </c>
      <c r="G14" s="19"/>
      <c r="H14" s="20">
        <f>SUM(H8:H13)</f>
        <v>0</v>
      </c>
      <c r="I14" s="17">
        <f>SUM(I8:I13)</f>
        <v>1361</v>
      </c>
      <c r="J14" s="20">
        <f>SUM(J8:J13)</f>
        <v>0</v>
      </c>
      <c r="K14" s="18">
        <f>SUM(K8:K13)</f>
        <v>1361</v>
      </c>
    </row>
    <row r="15" s="15" customFormat="1" ht="14.25"/>
    <row r="16" spans="6:9" s="15" customFormat="1" ht="14.25">
      <c r="F16" s="21" t="s">
        <v>14</v>
      </c>
      <c r="G16" s="22"/>
      <c r="H16" s="22"/>
      <c r="I16" s="23">
        <f>I14+K14</f>
        <v>2722</v>
      </c>
    </row>
    <row r="17" s="15" customFormat="1" ht="14.25"/>
    <row r="18" s="15" customFormat="1" ht="14.25"/>
    <row r="19" s="15" customFormat="1" ht="14.25"/>
    <row r="20" s="15" customFormat="1" ht="14.25"/>
    <row r="21" s="15" customFormat="1" ht="14.25"/>
    <row r="22" s="15" customFormat="1" ht="14.25"/>
    <row r="23" s="15" customFormat="1" ht="14.25"/>
    <row r="24" s="15" customFormat="1" ht="14.25"/>
    <row r="25" s="15" customFormat="1" ht="14.25"/>
    <row r="26" s="15" customFormat="1" ht="14.25"/>
    <row r="27" s="15" customFormat="1" ht="14.25"/>
    <row r="28" s="15" customFormat="1" ht="14.25"/>
    <row r="29" s="15" customFormat="1" ht="14.25"/>
    <row r="30" s="15" customFormat="1" ht="14.25"/>
    <row r="31" s="15" customFormat="1" ht="14.25"/>
    <row r="32" s="15" customFormat="1" ht="14.25"/>
    <row r="33" s="15" customFormat="1" ht="14.25"/>
    <row r="34" s="15" customFormat="1" ht="14.25"/>
    <row r="35" s="15" customFormat="1" ht="14.25"/>
    <row r="36" s="15" customFormat="1" ht="14.25"/>
    <row r="37" s="15" customFormat="1" ht="14.25"/>
    <row r="38" s="15" customFormat="1" ht="14.25"/>
    <row r="39" s="15" customFormat="1" ht="14.25"/>
    <row r="40" s="15" customFormat="1" ht="14.25"/>
  </sheetData>
  <sheetProtection password="C3D9" sheet="1" objects="1" scenarios="1" selectLockedCells="1"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津島市役所</dc:creator>
  <cp:keywords/>
  <dc:description/>
  <cp:lastModifiedBy>3184 山添 大智</cp:lastModifiedBy>
  <cp:lastPrinted>2014-02-10T04:05:11Z</cp:lastPrinted>
  <dcterms:created xsi:type="dcterms:W3CDTF">2010-03-04T04:58:57Z</dcterms:created>
  <dcterms:modified xsi:type="dcterms:W3CDTF">2019-07-11T04:47:43Z</dcterms:modified>
  <cp:category/>
  <cp:version/>
  <cp:contentType/>
  <cp:contentStatus/>
</cp:coreProperties>
</file>